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озп2025\"/>
    </mc:Choice>
  </mc:AlternateContent>
  <bookViews>
    <workbookView xWindow="0" yWindow="0" windowWidth="28800" windowHeight="12300"/>
  </bookViews>
  <sheets>
    <sheet name="план общий" sheetId="23" r:id="rId1"/>
    <sheet name="ПРИЛОЖЕНИЕ №2" sheetId="19" state="hidden" r:id="rId2"/>
    <sheet name="ГПР по ремонту сетей ТВС" sheetId="25" state="hidden" r:id="rId3"/>
    <sheet name="Отчет для совещ." sheetId="20" state="hidden" r:id="rId4"/>
  </sheets>
  <definedNames>
    <definedName name="_xlnm._FilterDatabase" localSheetId="0" hidden="1">'план общий'!$A$8:$AX$560</definedName>
    <definedName name="_xlnm.Print_Area" localSheetId="1">'ПРИЛОЖЕНИЕ №2'!$A$1:$E$103</definedName>
  </definedNames>
  <calcPr calcId="162913"/>
</workbook>
</file>

<file path=xl/calcChain.xml><?xml version="1.0" encoding="utf-8"?>
<calcChain xmlns="http://schemas.openxmlformats.org/spreadsheetml/2006/main">
  <c r="L612" i="23" l="1"/>
  <c r="L611" i="23"/>
  <c r="L610" i="23"/>
  <c r="A611" i="23"/>
  <c r="L608" i="23"/>
  <c r="L607" i="23"/>
  <c r="L606" i="23"/>
  <c r="L605" i="23"/>
  <c r="P235" i="23" l="1"/>
  <c r="Q235" i="23"/>
  <c r="R235" i="23"/>
  <c r="S235" i="23"/>
  <c r="T235" i="23"/>
  <c r="U235" i="23"/>
  <c r="V235" i="23"/>
  <c r="W235" i="23"/>
  <c r="X235" i="23"/>
  <c r="Y235" i="23"/>
  <c r="Z235" i="23"/>
  <c r="AA235" i="23"/>
  <c r="AB235" i="23"/>
  <c r="AC235" i="23"/>
  <c r="AD235" i="23"/>
  <c r="AE235" i="23"/>
  <c r="AF235" i="23"/>
  <c r="AG235" i="23"/>
  <c r="AH235" i="23"/>
  <c r="AI235" i="23"/>
  <c r="AJ235" i="23"/>
  <c r="AK235" i="23"/>
  <c r="AL235" i="23"/>
  <c r="AM235" i="23"/>
  <c r="AN235" i="23"/>
  <c r="AO235" i="23"/>
  <c r="AP235" i="23"/>
  <c r="AQ235" i="23"/>
  <c r="AR235" i="23"/>
  <c r="AS235" i="23"/>
  <c r="AT235" i="23"/>
  <c r="AU235" i="23"/>
  <c r="AV235" i="23"/>
  <c r="AW235" i="23"/>
  <c r="AX235" i="23"/>
  <c r="P240" i="23"/>
  <c r="Q240" i="23"/>
  <c r="R240" i="23"/>
  <c r="S240" i="23"/>
  <c r="T240" i="23"/>
  <c r="U240" i="23"/>
  <c r="V240" i="23"/>
  <c r="W240" i="23"/>
  <c r="X240" i="23"/>
  <c r="Y240" i="23"/>
  <c r="Z240" i="23"/>
  <c r="AA240" i="23"/>
  <c r="AB240" i="23"/>
  <c r="AC240" i="23"/>
  <c r="AD240" i="23"/>
  <c r="AE240" i="23"/>
  <c r="AF240" i="23"/>
  <c r="AG240" i="23"/>
  <c r="AH240" i="23"/>
  <c r="AI240" i="23"/>
  <c r="AJ240" i="23"/>
  <c r="AK240" i="23"/>
  <c r="AL240" i="23"/>
  <c r="AM240" i="23"/>
  <c r="AN240" i="23"/>
  <c r="AO240" i="23"/>
  <c r="AP240" i="23"/>
  <c r="AQ240" i="23"/>
  <c r="AR240" i="23"/>
  <c r="AS240" i="23"/>
  <c r="AT240" i="23"/>
  <c r="AU240" i="23"/>
  <c r="AV240" i="23"/>
  <c r="AW240" i="23"/>
  <c r="AX240" i="23"/>
  <c r="P558" i="23"/>
  <c r="Q558" i="23"/>
  <c r="R558" i="23"/>
  <c r="S558" i="23"/>
  <c r="T558" i="23"/>
  <c r="U558" i="23"/>
  <c r="V558" i="23"/>
  <c r="W558" i="23"/>
  <c r="X558" i="23"/>
  <c r="Y558" i="23"/>
  <c r="Z558" i="23"/>
  <c r="AA558" i="23"/>
  <c r="AB558" i="23"/>
  <c r="AC558" i="23"/>
  <c r="AD558" i="23"/>
  <c r="AE558" i="23"/>
  <c r="AF558" i="23"/>
  <c r="AG558" i="23"/>
  <c r="AH558" i="23"/>
  <c r="AI558" i="23"/>
  <c r="AJ558" i="23"/>
  <c r="AK558" i="23"/>
  <c r="AL558" i="23"/>
  <c r="AM558" i="23"/>
  <c r="AN558" i="23"/>
  <c r="AO558" i="23"/>
  <c r="AP558" i="23"/>
  <c r="AQ558" i="23"/>
  <c r="AR558" i="23"/>
  <c r="AS558" i="23"/>
  <c r="AT558" i="23"/>
  <c r="AU558" i="23"/>
  <c r="AV558" i="23"/>
  <c r="AW558" i="23"/>
  <c r="AX558" i="23"/>
  <c r="P365" i="23"/>
  <c r="Q365" i="23"/>
  <c r="R365" i="23"/>
  <c r="S365" i="23"/>
  <c r="T365" i="23"/>
  <c r="U365" i="23"/>
  <c r="V365" i="23"/>
  <c r="W365" i="23"/>
  <c r="X365" i="23"/>
  <c r="Y365" i="23"/>
  <c r="Z365" i="23"/>
  <c r="AA365" i="23"/>
  <c r="AB365" i="23"/>
  <c r="AC365" i="23"/>
  <c r="AD365" i="23"/>
  <c r="AE365" i="23"/>
  <c r="AF365" i="23"/>
  <c r="AG365" i="23"/>
  <c r="AH365" i="23"/>
  <c r="AI365" i="23"/>
  <c r="AJ365" i="23"/>
  <c r="AK365" i="23"/>
  <c r="AL365" i="23"/>
  <c r="AM365" i="23"/>
  <c r="AN365" i="23"/>
  <c r="AO365" i="23"/>
  <c r="AP365" i="23"/>
  <c r="AQ365" i="23"/>
  <c r="AR365" i="23"/>
  <c r="AS365" i="23"/>
  <c r="AT365" i="23"/>
  <c r="AU365" i="23"/>
  <c r="AV365" i="23"/>
  <c r="AW365" i="23"/>
  <c r="AX365" i="23"/>
  <c r="P378" i="23"/>
  <c r="Q378" i="23"/>
  <c r="R378" i="23"/>
  <c r="S378" i="23"/>
  <c r="T378" i="23"/>
  <c r="U378" i="23"/>
  <c r="V378" i="23"/>
  <c r="W378" i="23"/>
  <c r="X378" i="23"/>
  <c r="Y378" i="23"/>
  <c r="Z378" i="23"/>
  <c r="AA378" i="23"/>
  <c r="AB378" i="23"/>
  <c r="AC378" i="23"/>
  <c r="AD378" i="23"/>
  <c r="AE378" i="23"/>
  <c r="AF378" i="23"/>
  <c r="AG378" i="23"/>
  <c r="AH378" i="23"/>
  <c r="AI378" i="23"/>
  <c r="AJ378" i="23"/>
  <c r="AK378" i="23"/>
  <c r="AL378" i="23"/>
  <c r="AM378" i="23"/>
  <c r="AN378" i="23"/>
  <c r="AO378" i="23"/>
  <c r="AP378" i="23"/>
  <c r="AQ378" i="23"/>
  <c r="AR378" i="23"/>
  <c r="AS378" i="23"/>
  <c r="AT378" i="23"/>
  <c r="AU378" i="23"/>
  <c r="AV378" i="23"/>
  <c r="AW378" i="23"/>
  <c r="AX378" i="23"/>
  <c r="P387" i="23"/>
  <c r="Q387" i="23"/>
  <c r="R387" i="23"/>
  <c r="S387" i="23"/>
  <c r="T387" i="23"/>
  <c r="U387" i="23"/>
  <c r="V387" i="23"/>
  <c r="W387" i="23"/>
  <c r="X387" i="23"/>
  <c r="Y387" i="23"/>
  <c r="Z387" i="23"/>
  <c r="AA387" i="23"/>
  <c r="AB387" i="23"/>
  <c r="AC387" i="23"/>
  <c r="AD387" i="23"/>
  <c r="AE387" i="23"/>
  <c r="AF387" i="23"/>
  <c r="AG387" i="23"/>
  <c r="AH387" i="23"/>
  <c r="AI387" i="23"/>
  <c r="AJ387" i="23"/>
  <c r="AK387" i="23"/>
  <c r="AL387" i="23"/>
  <c r="AM387" i="23"/>
  <c r="AN387" i="23"/>
  <c r="AO387" i="23"/>
  <c r="AP387" i="23"/>
  <c r="AQ387" i="23"/>
  <c r="AR387" i="23"/>
  <c r="AS387" i="23"/>
  <c r="AT387" i="23"/>
  <c r="AU387" i="23"/>
  <c r="AV387" i="23"/>
  <c r="AW387" i="23"/>
  <c r="AX387" i="23"/>
  <c r="P406" i="23"/>
  <c r="Q406" i="23"/>
  <c r="R406" i="23"/>
  <c r="S406" i="23"/>
  <c r="T406" i="23"/>
  <c r="U406" i="23"/>
  <c r="V406" i="23"/>
  <c r="W406" i="23"/>
  <c r="X406" i="23"/>
  <c r="Y406" i="23"/>
  <c r="Z406" i="23"/>
  <c r="AA406" i="23"/>
  <c r="AB406" i="23"/>
  <c r="AC406" i="23"/>
  <c r="AD406" i="23"/>
  <c r="AE406" i="23"/>
  <c r="AF406" i="23"/>
  <c r="AG406" i="23"/>
  <c r="AH406" i="23"/>
  <c r="AI406" i="23"/>
  <c r="AJ406" i="23"/>
  <c r="AK406" i="23"/>
  <c r="AL406" i="23"/>
  <c r="AM406" i="23"/>
  <c r="AN406" i="23"/>
  <c r="AO406" i="23"/>
  <c r="AP406" i="23"/>
  <c r="AQ406" i="23"/>
  <c r="AR406" i="23"/>
  <c r="AS406" i="23"/>
  <c r="AT406" i="23"/>
  <c r="AU406" i="23"/>
  <c r="AV406" i="23"/>
  <c r="AW406" i="23"/>
  <c r="AX406" i="23"/>
  <c r="P423" i="23"/>
  <c r="Q423" i="23"/>
  <c r="R423" i="23"/>
  <c r="S423" i="23"/>
  <c r="T423" i="23"/>
  <c r="U423" i="23"/>
  <c r="V423" i="23"/>
  <c r="W423" i="23"/>
  <c r="X423" i="23"/>
  <c r="Y423" i="23"/>
  <c r="Z423" i="23"/>
  <c r="AA423" i="23"/>
  <c r="AB423" i="23"/>
  <c r="AC423" i="23"/>
  <c r="AD423" i="23"/>
  <c r="AE423" i="23"/>
  <c r="AF423" i="23"/>
  <c r="AG423" i="23"/>
  <c r="AH423" i="23"/>
  <c r="AI423" i="23"/>
  <c r="AJ423" i="23"/>
  <c r="AK423" i="23"/>
  <c r="AL423" i="23"/>
  <c r="AM423" i="23"/>
  <c r="AN423" i="23"/>
  <c r="AO423" i="23"/>
  <c r="AP423" i="23"/>
  <c r="AQ423" i="23"/>
  <c r="AR423" i="23"/>
  <c r="AS423" i="23"/>
  <c r="AT423" i="23"/>
  <c r="AU423" i="23"/>
  <c r="AV423" i="23"/>
  <c r="AW423" i="23"/>
  <c r="AX423" i="23"/>
  <c r="P438" i="23"/>
  <c r="Q438" i="23"/>
  <c r="R438" i="23"/>
  <c r="S438" i="23"/>
  <c r="T438" i="23"/>
  <c r="U438" i="23"/>
  <c r="V438" i="23"/>
  <c r="W438" i="23"/>
  <c r="X438" i="23"/>
  <c r="Y438" i="23"/>
  <c r="Z438" i="23"/>
  <c r="AA438" i="23"/>
  <c r="AB438" i="23"/>
  <c r="AC438" i="23"/>
  <c r="AD438" i="23"/>
  <c r="AE438" i="23"/>
  <c r="AF438" i="23"/>
  <c r="AG438" i="23"/>
  <c r="AH438" i="23"/>
  <c r="AI438" i="23"/>
  <c r="AJ438" i="23"/>
  <c r="AK438" i="23"/>
  <c r="AL438" i="23"/>
  <c r="AM438" i="23"/>
  <c r="AN438" i="23"/>
  <c r="AO438" i="23"/>
  <c r="AP438" i="23"/>
  <c r="AQ438" i="23"/>
  <c r="AR438" i="23"/>
  <c r="AS438" i="23"/>
  <c r="AT438" i="23"/>
  <c r="AU438" i="23"/>
  <c r="AV438" i="23"/>
  <c r="AW438" i="23"/>
  <c r="AX438" i="23"/>
  <c r="P448" i="23"/>
  <c r="Q448" i="23"/>
  <c r="R448" i="23"/>
  <c r="S448" i="23"/>
  <c r="T448" i="23"/>
  <c r="U448" i="23"/>
  <c r="V448" i="23"/>
  <c r="W448" i="23"/>
  <c r="X448" i="23"/>
  <c r="Y448" i="23"/>
  <c r="Z448" i="23"/>
  <c r="AA448" i="23"/>
  <c r="AB448" i="23"/>
  <c r="AC448" i="23"/>
  <c r="AD448" i="23"/>
  <c r="AE448" i="23"/>
  <c r="AF448" i="23"/>
  <c r="AG448" i="23"/>
  <c r="AH448" i="23"/>
  <c r="AI448" i="23"/>
  <c r="AJ448" i="23"/>
  <c r="AK448" i="23"/>
  <c r="AL448" i="23"/>
  <c r="AM448" i="23"/>
  <c r="AN448" i="23"/>
  <c r="AO448" i="23"/>
  <c r="AP448" i="23"/>
  <c r="AQ448" i="23"/>
  <c r="AR448" i="23"/>
  <c r="AS448" i="23"/>
  <c r="AT448" i="23"/>
  <c r="AU448" i="23"/>
  <c r="AV448" i="23"/>
  <c r="AW448" i="23"/>
  <c r="AX448" i="23"/>
  <c r="P460" i="23"/>
  <c r="Q460" i="23"/>
  <c r="R460" i="23"/>
  <c r="S460" i="23"/>
  <c r="T460" i="23"/>
  <c r="U460" i="23"/>
  <c r="V460" i="23"/>
  <c r="W460" i="23"/>
  <c r="X460" i="23"/>
  <c r="Y460" i="23"/>
  <c r="Z460" i="23"/>
  <c r="AA460" i="23"/>
  <c r="AB460" i="23"/>
  <c r="AC460" i="23"/>
  <c r="AD460" i="23"/>
  <c r="AE460" i="23"/>
  <c r="AF460" i="23"/>
  <c r="AG460" i="23"/>
  <c r="AH460" i="23"/>
  <c r="AI460" i="23"/>
  <c r="AJ460" i="23"/>
  <c r="AK460" i="23"/>
  <c r="AL460" i="23"/>
  <c r="AM460" i="23"/>
  <c r="AN460" i="23"/>
  <c r="AO460" i="23"/>
  <c r="AP460" i="23"/>
  <c r="AQ460" i="23"/>
  <c r="AR460" i="23"/>
  <c r="AS460" i="23"/>
  <c r="AT460" i="23"/>
  <c r="AU460" i="23"/>
  <c r="AV460" i="23"/>
  <c r="AW460" i="23"/>
  <c r="AX460" i="23"/>
  <c r="P465" i="23"/>
  <c r="Q465" i="23"/>
  <c r="R465" i="23"/>
  <c r="S465" i="23"/>
  <c r="T465" i="23"/>
  <c r="U465" i="23"/>
  <c r="V465" i="23"/>
  <c r="W465" i="23"/>
  <c r="X465" i="23"/>
  <c r="Y465" i="23"/>
  <c r="Z465" i="23"/>
  <c r="AA465" i="23"/>
  <c r="AB465" i="23"/>
  <c r="AC465" i="23"/>
  <c r="AD465" i="23"/>
  <c r="AE465" i="23"/>
  <c r="AF465" i="23"/>
  <c r="AG465" i="23"/>
  <c r="AH465" i="23"/>
  <c r="AI465" i="23"/>
  <c r="AJ465" i="23"/>
  <c r="AK465" i="23"/>
  <c r="AL465" i="23"/>
  <c r="AM465" i="23"/>
  <c r="AN465" i="23"/>
  <c r="AO465" i="23"/>
  <c r="AP465" i="23"/>
  <c r="AQ465" i="23"/>
  <c r="AR465" i="23"/>
  <c r="AS465" i="23"/>
  <c r="AT465" i="23"/>
  <c r="AU465" i="23"/>
  <c r="AV465" i="23"/>
  <c r="AW465" i="23"/>
  <c r="AX465" i="23"/>
  <c r="P472" i="23"/>
  <c r="Q472" i="23"/>
  <c r="R472" i="23"/>
  <c r="S472" i="23"/>
  <c r="T472" i="23"/>
  <c r="U472" i="23"/>
  <c r="V472" i="23"/>
  <c r="W472" i="23"/>
  <c r="X472" i="23"/>
  <c r="Y472" i="23"/>
  <c r="Z472" i="23"/>
  <c r="AA472" i="23"/>
  <c r="AB472" i="23"/>
  <c r="AC472" i="23"/>
  <c r="AD472" i="23"/>
  <c r="AE472" i="23"/>
  <c r="AF472" i="23"/>
  <c r="AG472" i="23"/>
  <c r="AH472" i="23"/>
  <c r="AI472" i="23"/>
  <c r="AJ472" i="23"/>
  <c r="AK472" i="23"/>
  <c r="AL472" i="23"/>
  <c r="AM472" i="23"/>
  <c r="AN472" i="23"/>
  <c r="AO472" i="23"/>
  <c r="AP472" i="23"/>
  <c r="AQ472" i="23"/>
  <c r="AR472" i="23"/>
  <c r="AS472" i="23"/>
  <c r="AT472" i="23"/>
  <c r="AU472" i="23"/>
  <c r="AV472" i="23"/>
  <c r="AW472" i="23"/>
  <c r="AX472" i="23"/>
  <c r="P482" i="23"/>
  <c r="Q482" i="23"/>
  <c r="R482" i="23"/>
  <c r="S482" i="23"/>
  <c r="T482" i="23"/>
  <c r="U482" i="23"/>
  <c r="V482" i="23"/>
  <c r="W482" i="23"/>
  <c r="X482" i="23"/>
  <c r="Y482" i="23"/>
  <c r="Z482" i="23"/>
  <c r="AA482" i="23"/>
  <c r="AB482" i="23"/>
  <c r="AC482" i="23"/>
  <c r="AD482" i="23"/>
  <c r="AE482" i="23"/>
  <c r="AF482" i="23"/>
  <c r="AG482" i="23"/>
  <c r="AH482" i="23"/>
  <c r="AI482" i="23"/>
  <c r="AJ482" i="23"/>
  <c r="AK482" i="23"/>
  <c r="AL482" i="23"/>
  <c r="AM482" i="23"/>
  <c r="AN482" i="23"/>
  <c r="AO482" i="23"/>
  <c r="AP482" i="23"/>
  <c r="AQ482" i="23"/>
  <c r="AR482" i="23"/>
  <c r="AS482" i="23"/>
  <c r="AT482" i="23"/>
  <c r="AU482" i="23"/>
  <c r="AV482" i="23"/>
  <c r="AW482" i="23"/>
  <c r="AX482" i="23"/>
  <c r="P508" i="23"/>
  <c r="Q508" i="23"/>
  <c r="R508" i="23"/>
  <c r="S508" i="23"/>
  <c r="T508" i="23"/>
  <c r="U508" i="23"/>
  <c r="V508" i="23"/>
  <c r="W508" i="23"/>
  <c r="X508" i="23"/>
  <c r="Y508" i="23"/>
  <c r="Z508" i="23"/>
  <c r="AA508" i="23"/>
  <c r="AB508" i="23"/>
  <c r="AC508" i="23"/>
  <c r="AD508" i="23"/>
  <c r="AE508" i="23"/>
  <c r="AF508" i="23"/>
  <c r="AG508" i="23"/>
  <c r="AH508" i="23"/>
  <c r="AI508" i="23"/>
  <c r="AJ508" i="23"/>
  <c r="AK508" i="23"/>
  <c r="AL508" i="23"/>
  <c r="AM508" i="23"/>
  <c r="AN508" i="23"/>
  <c r="AO508" i="23"/>
  <c r="AP508" i="23"/>
  <c r="AQ508" i="23"/>
  <c r="AR508" i="23"/>
  <c r="AS508" i="23"/>
  <c r="AT508" i="23"/>
  <c r="AU508" i="23"/>
  <c r="AV508" i="23"/>
  <c r="AW508" i="23"/>
  <c r="AX508" i="23"/>
  <c r="P515" i="23"/>
  <c r="Q515" i="23"/>
  <c r="R515" i="23"/>
  <c r="S515" i="23"/>
  <c r="T515" i="23"/>
  <c r="U515" i="23"/>
  <c r="V515" i="23"/>
  <c r="W515" i="23"/>
  <c r="X515" i="23"/>
  <c r="Y515" i="23"/>
  <c r="Z515" i="23"/>
  <c r="AA515" i="23"/>
  <c r="AB515" i="23"/>
  <c r="AC515" i="23"/>
  <c r="AD515" i="23"/>
  <c r="AE515" i="23"/>
  <c r="AF515" i="23"/>
  <c r="AG515" i="23"/>
  <c r="AH515" i="23"/>
  <c r="AI515" i="23"/>
  <c r="AJ515" i="23"/>
  <c r="AK515" i="23"/>
  <c r="AL515" i="23"/>
  <c r="AM515" i="23"/>
  <c r="AN515" i="23"/>
  <c r="AO515" i="23"/>
  <c r="AP515" i="23"/>
  <c r="AQ515" i="23"/>
  <c r="AR515" i="23"/>
  <c r="AS515" i="23"/>
  <c r="AT515" i="23"/>
  <c r="AU515" i="23"/>
  <c r="AV515" i="23"/>
  <c r="AW515" i="23"/>
  <c r="AX515" i="23"/>
  <c r="P348" i="23"/>
  <c r="Q348" i="23"/>
  <c r="R348" i="23"/>
  <c r="S348" i="23"/>
  <c r="T348" i="23"/>
  <c r="U348" i="23"/>
  <c r="V348" i="23"/>
  <c r="W348" i="23"/>
  <c r="X348" i="23"/>
  <c r="Y348" i="23"/>
  <c r="Z348" i="23"/>
  <c r="AA348" i="23"/>
  <c r="AB348" i="23"/>
  <c r="AC348" i="23"/>
  <c r="AD348" i="23"/>
  <c r="AE348" i="23"/>
  <c r="AF348" i="23"/>
  <c r="AG348" i="23"/>
  <c r="AH348" i="23"/>
  <c r="AI348" i="23"/>
  <c r="AJ348" i="23"/>
  <c r="AK348" i="23"/>
  <c r="AL348" i="23"/>
  <c r="AM348" i="23"/>
  <c r="AN348" i="23"/>
  <c r="AO348" i="23"/>
  <c r="AP348" i="23"/>
  <c r="AQ348" i="23"/>
  <c r="AR348" i="23"/>
  <c r="AS348" i="23"/>
  <c r="AT348" i="23"/>
  <c r="AU348" i="23"/>
  <c r="AV348" i="23"/>
  <c r="AW348" i="23"/>
  <c r="AX348" i="23"/>
  <c r="P355" i="23"/>
  <c r="Q355" i="23"/>
  <c r="R355" i="23"/>
  <c r="S355" i="23"/>
  <c r="T355" i="23"/>
  <c r="U355" i="23"/>
  <c r="V355" i="23"/>
  <c r="W355" i="23"/>
  <c r="X355" i="23"/>
  <c r="Y355" i="23"/>
  <c r="Z355" i="23"/>
  <c r="AA355" i="23"/>
  <c r="AB355" i="23"/>
  <c r="AC355" i="23"/>
  <c r="AD355" i="23"/>
  <c r="AE355" i="23"/>
  <c r="AF355" i="23"/>
  <c r="AG355" i="23"/>
  <c r="AH355" i="23"/>
  <c r="AI355" i="23"/>
  <c r="AJ355" i="23"/>
  <c r="AK355" i="23"/>
  <c r="AL355" i="23"/>
  <c r="AM355" i="23"/>
  <c r="AN355" i="23"/>
  <c r="AO355" i="23"/>
  <c r="AP355" i="23"/>
  <c r="AQ355" i="23"/>
  <c r="AR355" i="23"/>
  <c r="AS355" i="23"/>
  <c r="AT355" i="23"/>
  <c r="AU355" i="23"/>
  <c r="AV355" i="23"/>
  <c r="AW355" i="23"/>
  <c r="AX355" i="23"/>
  <c r="P322" i="23"/>
  <c r="Q322" i="23"/>
  <c r="R322" i="23"/>
  <c r="S322" i="23"/>
  <c r="T322" i="23"/>
  <c r="U322" i="23"/>
  <c r="V322" i="23"/>
  <c r="W322" i="23"/>
  <c r="X322" i="23"/>
  <c r="Y322" i="23"/>
  <c r="Z322" i="23"/>
  <c r="AA322" i="23"/>
  <c r="AB322" i="23"/>
  <c r="AC322" i="23"/>
  <c r="AD322" i="23"/>
  <c r="AE322" i="23"/>
  <c r="AF322" i="23"/>
  <c r="AG322" i="23"/>
  <c r="AH322" i="23"/>
  <c r="AI322" i="23"/>
  <c r="AJ322" i="23"/>
  <c r="AK322" i="23"/>
  <c r="AL322" i="23"/>
  <c r="AM322" i="23"/>
  <c r="AN322" i="23"/>
  <c r="AO322" i="23"/>
  <c r="AP322" i="23"/>
  <c r="AQ322" i="23"/>
  <c r="AR322" i="23"/>
  <c r="AS322" i="23"/>
  <c r="AT322" i="23"/>
  <c r="AU322" i="23"/>
  <c r="AV322" i="23"/>
  <c r="AW322" i="23"/>
  <c r="AX322" i="23"/>
  <c r="P325" i="23"/>
  <c r="Q325" i="23"/>
  <c r="R325" i="23"/>
  <c r="S325" i="23"/>
  <c r="T325" i="23"/>
  <c r="U325" i="23"/>
  <c r="V325" i="23"/>
  <c r="W325" i="23"/>
  <c r="X325" i="23"/>
  <c r="Y325" i="23"/>
  <c r="Z325" i="23"/>
  <c r="AA325" i="23"/>
  <c r="AB325" i="23"/>
  <c r="AC325" i="23"/>
  <c r="AD325" i="23"/>
  <c r="AE325" i="23"/>
  <c r="AF325" i="23"/>
  <c r="AG325" i="23"/>
  <c r="AH325" i="23"/>
  <c r="AI325" i="23"/>
  <c r="AJ325" i="23"/>
  <c r="AK325" i="23"/>
  <c r="AL325" i="23"/>
  <c r="AM325" i="23"/>
  <c r="AN325" i="23"/>
  <c r="AO325" i="23"/>
  <c r="AP325" i="23"/>
  <c r="AQ325" i="23"/>
  <c r="AR325" i="23"/>
  <c r="AS325" i="23"/>
  <c r="AT325" i="23"/>
  <c r="AU325" i="23"/>
  <c r="AV325" i="23"/>
  <c r="AW325" i="23"/>
  <c r="AX325" i="23"/>
  <c r="P329" i="23"/>
  <c r="Q329" i="23"/>
  <c r="R329" i="23"/>
  <c r="S329" i="23"/>
  <c r="T329" i="23"/>
  <c r="U329" i="23"/>
  <c r="V329" i="23"/>
  <c r="W329" i="23"/>
  <c r="X329" i="23"/>
  <c r="Y329" i="23"/>
  <c r="Z329" i="23"/>
  <c r="AA329" i="23"/>
  <c r="AB329" i="23"/>
  <c r="AC329" i="23"/>
  <c r="AD329" i="23"/>
  <c r="AE329" i="23"/>
  <c r="AF329" i="23"/>
  <c r="AG329" i="23"/>
  <c r="AH329" i="23"/>
  <c r="AI329" i="23"/>
  <c r="AJ329" i="23"/>
  <c r="AK329" i="23"/>
  <c r="AL329" i="23"/>
  <c r="AM329" i="23"/>
  <c r="AN329" i="23"/>
  <c r="AO329" i="23"/>
  <c r="AP329" i="23"/>
  <c r="AQ329" i="23"/>
  <c r="AR329" i="23"/>
  <c r="AS329" i="23"/>
  <c r="AT329" i="23"/>
  <c r="AU329" i="23"/>
  <c r="AV329" i="23"/>
  <c r="AW329" i="23"/>
  <c r="AX329" i="23"/>
  <c r="P334" i="23"/>
  <c r="Q334" i="23"/>
  <c r="R334" i="23"/>
  <c r="S334" i="23"/>
  <c r="T334" i="23"/>
  <c r="U334" i="23"/>
  <c r="V334" i="23"/>
  <c r="W334" i="23"/>
  <c r="X334" i="23"/>
  <c r="Y334" i="23"/>
  <c r="Z334" i="23"/>
  <c r="AA334" i="23"/>
  <c r="AB334" i="23"/>
  <c r="AC334" i="23"/>
  <c r="AD334" i="23"/>
  <c r="AE334" i="23"/>
  <c r="AF334" i="23"/>
  <c r="AG334" i="23"/>
  <c r="AH334" i="23"/>
  <c r="AI334" i="23"/>
  <c r="AJ334" i="23"/>
  <c r="AK334" i="23"/>
  <c r="AL334" i="23"/>
  <c r="AM334" i="23"/>
  <c r="AN334" i="23"/>
  <c r="AO334" i="23"/>
  <c r="AP334" i="23"/>
  <c r="AQ334" i="23"/>
  <c r="AR334" i="23"/>
  <c r="AS334" i="23"/>
  <c r="AT334" i="23"/>
  <c r="AU334" i="23"/>
  <c r="AV334" i="23"/>
  <c r="AW334" i="23"/>
  <c r="AX334" i="23"/>
  <c r="P337" i="23"/>
  <c r="Q337" i="23"/>
  <c r="R337" i="23"/>
  <c r="S337" i="23"/>
  <c r="T337" i="23"/>
  <c r="U337" i="23"/>
  <c r="V337" i="23"/>
  <c r="W337" i="23"/>
  <c r="X337" i="23"/>
  <c r="Y337" i="23"/>
  <c r="Z337" i="23"/>
  <c r="AA337" i="23"/>
  <c r="AB337" i="23"/>
  <c r="AC337" i="23"/>
  <c r="AD337" i="23"/>
  <c r="AE337" i="23"/>
  <c r="AF337" i="23"/>
  <c r="AG337" i="23"/>
  <c r="AH337" i="23"/>
  <c r="AI337" i="23"/>
  <c r="AJ337" i="23"/>
  <c r="AK337" i="23"/>
  <c r="AL337" i="23"/>
  <c r="AM337" i="23"/>
  <c r="AN337" i="23"/>
  <c r="AO337" i="23"/>
  <c r="AP337" i="23"/>
  <c r="AQ337" i="23"/>
  <c r="AR337" i="23"/>
  <c r="AS337" i="23"/>
  <c r="AT337" i="23"/>
  <c r="AU337" i="23"/>
  <c r="AV337" i="23"/>
  <c r="AW337" i="23"/>
  <c r="AX337" i="23"/>
  <c r="P340" i="23"/>
  <c r="Q340" i="23"/>
  <c r="R340" i="23"/>
  <c r="S340" i="23"/>
  <c r="T340" i="23"/>
  <c r="U340" i="23"/>
  <c r="V340" i="23"/>
  <c r="W340" i="23"/>
  <c r="X340" i="23"/>
  <c r="Y340" i="23"/>
  <c r="Z340" i="23"/>
  <c r="AA340" i="23"/>
  <c r="AB340" i="23"/>
  <c r="AC340" i="23"/>
  <c r="AD340" i="23"/>
  <c r="AE340" i="23"/>
  <c r="AF340" i="23"/>
  <c r="AG340" i="23"/>
  <c r="AH340" i="23"/>
  <c r="AI340" i="23"/>
  <c r="AJ340" i="23"/>
  <c r="AK340" i="23"/>
  <c r="AL340" i="23"/>
  <c r="AM340" i="23"/>
  <c r="AN340" i="23"/>
  <c r="AO340" i="23"/>
  <c r="AP340" i="23"/>
  <c r="AQ340" i="23"/>
  <c r="AR340" i="23"/>
  <c r="AS340" i="23"/>
  <c r="AT340" i="23"/>
  <c r="AU340" i="23"/>
  <c r="AV340" i="23"/>
  <c r="AW340" i="23"/>
  <c r="AX340" i="23"/>
  <c r="P343" i="23"/>
  <c r="Q343" i="23"/>
  <c r="R343" i="23"/>
  <c r="S343" i="23"/>
  <c r="T343" i="23"/>
  <c r="U343" i="23"/>
  <c r="V343" i="23"/>
  <c r="W343" i="23"/>
  <c r="X343" i="23"/>
  <c r="Y343" i="23"/>
  <c r="Z343" i="23"/>
  <c r="AA343" i="23"/>
  <c r="AB343" i="23"/>
  <c r="AC343" i="23"/>
  <c r="AD343" i="23"/>
  <c r="AE343" i="23"/>
  <c r="AF343" i="23"/>
  <c r="AG343" i="23"/>
  <c r="AH343" i="23"/>
  <c r="AI343" i="23"/>
  <c r="AJ343" i="23"/>
  <c r="AK343" i="23"/>
  <c r="AL343" i="23"/>
  <c r="AM343" i="23"/>
  <c r="AN343" i="23"/>
  <c r="AO343" i="23"/>
  <c r="AP343" i="23"/>
  <c r="AQ343" i="23"/>
  <c r="AR343" i="23"/>
  <c r="AS343" i="23"/>
  <c r="AT343" i="23"/>
  <c r="AU343" i="23"/>
  <c r="AV343" i="23"/>
  <c r="AW343" i="23"/>
  <c r="AX343" i="23"/>
  <c r="P314" i="23"/>
  <c r="Q314" i="23"/>
  <c r="R314" i="23"/>
  <c r="S314" i="23"/>
  <c r="T314" i="23"/>
  <c r="U314" i="23"/>
  <c r="V314" i="23"/>
  <c r="W314" i="23"/>
  <c r="X314" i="23"/>
  <c r="Y314" i="23"/>
  <c r="Z314" i="23"/>
  <c r="AA314" i="23"/>
  <c r="AB314" i="23"/>
  <c r="AC314" i="23"/>
  <c r="AD314" i="23"/>
  <c r="AE314" i="23"/>
  <c r="AF314" i="23"/>
  <c r="AG314" i="23"/>
  <c r="AH314" i="23"/>
  <c r="AI314" i="23"/>
  <c r="AJ314" i="23"/>
  <c r="AK314" i="23"/>
  <c r="AL314" i="23"/>
  <c r="AM314" i="23"/>
  <c r="AN314" i="23"/>
  <c r="AO314" i="23"/>
  <c r="AP314" i="23"/>
  <c r="AQ314" i="23"/>
  <c r="AR314" i="23"/>
  <c r="AS314" i="23"/>
  <c r="AT314" i="23"/>
  <c r="AU314" i="23"/>
  <c r="AV314" i="23"/>
  <c r="AW314" i="23"/>
  <c r="AX314" i="23"/>
  <c r="P292" i="23"/>
  <c r="Q292" i="23"/>
  <c r="R292" i="23"/>
  <c r="S292" i="23"/>
  <c r="T292" i="23"/>
  <c r="U292" i="23"/>
  <c r="V292" i="23"/>
  <c r="W292" i="23"/>
  <c r="X292" i="23"/>
  <c r="Y292" i="23"/>
  <c r="Z292" i="23"/>
  <c r="AA292" i="23"/>
  <c r="AB292" i="23"/>
  <c r="AC292" i="23"/>
  <c r="AD292" i="23"/>
  <c r="AE292" i="23"/>
  <c r="AF292" i="23"/>
  <c r="AG292" i="23"/>
  <c r="AH292" i="23"/>
  <c r="AI292" i="23"/>
  <c r="AJ292" i="23"/>
  <c r="AK292" i="23"/>
  <c r="AL292" i="23"/>
  <c r="AM292" i="23"/>
  <c r="AN292" i="23"/>
  <c r="AO292" i="23"/>
  <c r="AP292" i="23"/>
  <c r="AQ292" i="23"/>
  <c r="AR292" i="23"/>
  <c r="AS292" i="23"/>
  <c r="AT292" i="23"/>
  <c r="AU292" i="23"/>
  <c r="AV292" i="23"/>
  <c r="AW292" i="23"/>
  <c r="AX292" i="23"/>
  <c r="P272" i="23"/>
  <c r="Q272" i="23"/>
  <c r="R272" i="23"/>
  <c r="S272" i="23"/>
  <c r="T272" i="23"/>
  <c r="U272" i="23"/>
  <c r="V272" i="23"/>
  <c r="W272" i="23"/>
  <c r="X272" i="23"/>
  <c r="Y272" i="23"/>
  <c r="Z272" i="23"/>
  <c r="AA272" i="23"/>
  <c r="AB272" i="23"/>
  <c r="AC272" i="23"/>
  <c r="AD272" i="23"/>
  <c r="AE272" i="23"/>
  <c r="AF272" i="23"/>
  <c r="AG272" i="23"/>
  <c r="AH272" i="23"/>
  <c r="AI272" i="23"/>
  <c r="AJ272" i="23"/>
  <c r="AK272" i="23"/>
  <c r="AL272" i="23"/>
  <c r="AM272" i="23"/>
  <c r="AN272" i="23"/>
  <c r="AO272" i="23"/>
  <c r="AP272" i="23"/>
  <c r="AQ272" i="23"/>
  <c r="AR272" i="23"/>
  <c r="AS272" i="23"/>
  <c r="AT272" i="23"/>
  <c r="AU272" i="23"/>
  <c r="AV272" i="23"/>
  <c r="AW272" i="23"/>
  <c r="AX272" i="23"/>
  <c r="P209" i="23"/>
  <c r="Q209" i="23"/>
  <c r="R209" i="23"/>
  <c r="S209" i="23"/>
  <c r="T209" i="23"/>
  <c r="U209" i="23"/>
  <c r="V209" i="23"/>
  <c r="W209" i="23"/>
  <c r="X209" i="23"/>
  <c r="Y209" i="23"/>
  <c r="Z209" i="23"/>
  <c r="AA209" i="23"/>
  <c r="AB209" i="23"/>
  <c r="AC209" i="23"/>
  <c r="AD209" i="23"/>
  <c r="AE209" i="23"/>
  <c r="AF209" i="23"/>
  <c r="AG209" i="23"/>
  <c r="AH209" i="23"/>
  <c r="AI209" i="23"/>
  <c r="AJ209" i="23"/>
  <c r="AK209" i="23"/>
  <c r="AL209" i="23"/>
  <c r="AM209" i="23"/>
  <c r="AN209" i="23"/>
  <c r="AO209" i="23"/>
  <c r="AP209" i="23"/>
  <c r="AQ209" i="23"/>
  <c r="AR209" i="23"/>
  <c r="AS209" i="23"/>
  <c r="AS230" i="23" s="1"/>
  <c r="AT209" i="23"/>
  <c r="AU209" i="23"/>
  <c r="AV209" i="23"/>
  <c r="AW209" i="23"/>
  <c r="AX209" i="23"/>
  <c r="P186" i="23"/>
  <c r="Q186" i="23"/>
  <c r="R186" i="23"/>
  <c r="S186" i="23"/>
  <c r="T186" i="23"/>
  <c r="U186" i="23"/>
  <c r="V186" i="23"/>
  <c r="W186" i="23"/>
  <c r="X186" i="23"/>
  <c r="Y186" i="23"/>
  <c r="Z186" i="23"/>
  <c r="AA186" i="23"/>
  <c r="AB186" i="23"/>
  <c r="AC186" i="23"/>
  <c r="AD186" i="23"/>
  <c r="AE186" i="23"/>
  <c r="AF186" i="23"/>
  <c r="AG186" i="23"/>
  <c r="AH186" i="23"/>
  <c r="AI186" i="23"/>
  <c r="AJ186" i="23"/>
  <c r="AK186" i="23"/>
  <c r="AL186" i="23"/>
  <c r="AM186" i="23"/>
  <c r="AN186" i="23"/>
  <c r="AO186" i="23"/>
  <c r="AP186" i="23"/>
  <c r="AQ186" i="23"/>
  <c r="AR186" i="23"/>
  <c r="AS186" i="23"/>
  <c r="AT186" i="23"/>
  <c r="AU186" i="23"/>
  <c r="AV186" i="23"/>
  <c r="AW186" i="23"/>
  <c r="AX186" i="23"/>
  <c r="P165" i="23"/>
  <c r="Q165" i="23"/>
  <c r="R165" i="23"/>
  <c r="S165" i="23"/>
  <c r="T165" i="23"/>
  <c r="U165" i="23"/>
  <c r="V165" i="23"/>
  <c r="W165" i="23"/>
  <c r="X165" i="23"/>
  <c r="Y165" i="23"/>
  <c r="Z165" i="23"/>
  <c r="AA165" i="23"/>
  <c r="AB165" i="23"/>
  <c r="AC165" i="23"/>
  <c r="AD165" i="23"/>
  <c r="AE165" i="23"/>
  <c r="AF165" i="23"/>
  <c r="AG165" i="23"/>
  <c r="AH165" i="23"/>
  <c r="AI165" i="23"/>
  <c r="AJ165" i="23"/>
  <c r="AK165" i="23"/>
  <c r="AL165" i="23"/>
  <c r="AM165" i="23"/>
  <c r="AN165" i="23"/>
  <c r="AO165" i="23"/>
  <c r="AP165" i="23"/>
  <c r="AQ165" i="23"/>
  <c r="AR165" i="23"/>
  <c r="AS165" i="23"/>
  <c r="AT165" i="23"/>
  <c r="AU165" i="23"/>
  <c r="AV165" i="23"/>
  <c r="AW165" i="23"/>
  <c r="AX165" i="23"/>
  <c r="P139" i="23"/>
  <c r="Q139" i="23"/>
  <c r="R139" i="23"/>
  <c r="S139" i="23"/>
  <c r="T139" i="23"/>
  <c r="U139" i="23"/>
  <c r="V139" i="23"/>
  <c r="W139" i="23"/>
  <c r="X139" i="23"/>
  <c r="Y139" i="23"/>
  <c r="Z139" i="23"/>
  <c r="AA139" i="23"/>
  <c r="AB139" i="23"/>
  <c r="AC139" i="23"/>
  <c r="AD139" i="23"/>
  <c r="AE139" i="23"/>
  <c r="AF139" i="23"/>
  <c r="AG139" i="23"/>
  <c r="AH139" i="23"/>
  <c r="AI139" i="23"/>
  <c r="AJ139" i="23"/>
  <c r="AK139" i="23"/>
  <c r="AL139" i="23"/>
  <c r="AM139" i="23"/>
  <c r="AN139" i="23"/>
  <c r="AO139" i="23"/>
  <c r="AP139" i="23"/>
  <c r="AQ139" i="23"/>
  <c r="AR139" i="23"/>
  <c r="AS139" i="23"/>
  <c r="AT139" i="23"/>
  <c r="AU139" i="23"/>
  <c r="AV139" i="23"/>
  <c r="AW139" i="23"/>
  <c r="AX139" i="23"/>
  <c r="P113" i="23"/>
  <c r="Q113" i="23"/>
  <c r="R113" i="23"/>
  <c r="S113" i="23"/>
  <c r="T113" i="23"/>
  <c r="U113" i="23"/>
  <c r="V113" i="23"/>
  <c r="W113" i="23"/>
  <c r="X113" i="23"/>
  <c r="Y113" i="23"/>
  <c r="Z113" i="23"/>
  <c r="AA113" i="23"/>
  <c r="AB113" i="23"/>
  <c r="AC113" i="23"/>
  <c r="AD113" i="23"/>
  <c r="AE113" i="23"/>
  <c r="AF113" i="23"/>
  <c r="AG113" i="23"/>
  <c r="AH113" i="23"/>
  <c r="AI113" i="23"/>
  <c r="AJ113" i="23"/>
  <c r="AK113" i="23"/>
  <c r="AL113" i="23"/>
  <c r="AM113" i="23"/>
  <c r="AN113" i="23"/>
  <c r="AO113" i="23"/>
  <c r="AP113" i="23"/>
  <c r="AQ113" i="23"/>
  <c r="AR113" i="23"/>
  <c r="AS113" i="23"/>
  <c r="AT113" i="23"/>
  <c r="AU113" i="23"/>
  <c r="AV113" i="23"/>
  <c r="AW113" i="23"/>
  <c r="AX113" i="23"/>
  <c r="P87" i="23"/>
  <c r="Q87" i="23"/>
  <c r="R87" i="23"/>
  <c r="S87" i="23"/>
  <c r="T87" i="23"/>
  <c r="U87" i="23"/>
  <c r="V87" i="23"/>
  <c r="W87" i="23"/>
  <c r="X87" i="23"/>
  <c r="Y87" i="23"/>
  <c r="Z87" i="23"/>
  <c r="AA87" i="23"/>
  <c r="AB87" i="23"/>
  <c r="AC87" i="23"/>
  <c r="AD87" i="23"/>
  <c r="AE87" i="23"/>
  <c r="AF87" i="23"/>
  <c r="AG87" i="23"/>
  <c r="AH87" i="23"/>
  <c r="AI87" i="23"/>
  <c r="AJ87" i="23"/>
  <c r="AK87" i="23"/>
  <c r="AL87" i="23"/>
  <c r="AM87" i="23"/>
  <c r="AN87" i="23"/>
  <c r="AO87" i="23"/>
  <c r="AP87" i="23"/>
  <c r="AQ87" i="23"/>
  <c r="AR87" i="23"/>
  <c r="AS87" i="23"/>
  <c r="AT87" i="23"/>
  <c r="AU87" i="23"/>
  <c r="AV87" i="23"/>
  <c r="AW87" i="23"/>
  <c r="AX87" i="23"/>
  <c r="P61" i="23"/>
  <c r="Q61" i="23"/>
  <c r="R61" i="23"/>
  <c r="S61" i="23"/>
  <c r="T61" i="23"/>
  <c r="U61" i="23"/>
  <c r="V61" i="23"/>
  <c r="W61" i="23"/>
  <c r="X61" i="23"/>
  <c r="Y61" i="23"/>
  <c r="Z61" i="23"/>
  <c r="AA61" i="23"/>
  <c r="AB61" i="23"/>
  <c r="AC61" i="23"/>
  <c r="AD61" i="23"/>
  <c r="AE61" i="23"/>
  <c r="AF61" i="23"/>
  <c r="AG61" i="23"/>
  <c r="AH61" i="23"/>
  <c r="AI61" i="23"/>
  <c r="AJ61" i="23"/>
  <c r="AK61" i="23"/>
  <c r="AL61" i="23"/>
  <c r="AM61" i="23"/>
  <c r="AN61" i="23"/>
  <c r="AO61" i="23"/>
  <c r="AP61" i="23"/>
  <c r="AQ61" i="23"/>
  <c r="AR61" i="23"/>
  <c r="AS61" i="23"/>
  <c r="AT61" i="23"/>
  <c r="AU61" i="23"/>
  <c r="AV61" i="23"/>
  <c r="AW61" i="23"/>
  <c r="AX61" i="23"/>
  <c r="P35" i="23"/>
  <c r="Q35" i="23"/>
  <c r="R35" i="23"/>
  <c r="S35" i="23"/>
  <c r="T35" i="23"/>
  <c r="U35" i="23"/>
  <c r="V35" i="23"/>
  <c r="W35" i="23"/>
  <c r="X35" i="23"/>
  <c r="Y35" i="23"/>
  <c r="Z35" i="23"/>
  <c r="AA35" i="23"/>
  <c r="AB35" i="23"/>
  <c r="AC35" i="23"/>
  <c r="AD35" i="23"/>
  <c r="AE35" i="23"/>
  <c r="AF35" i="23"/>
  <c r="AG35" i="23"/>
  <c r="AH35" i="23"/>
  <c r="AI35" i="23"/>
  <c r="AJ35" i="23"/>
  <c r="AK35" i="23"/>
  <c r="AL35" i="23"/>
  <c r="AM35" i="23"/>
  <c r="AN35" i="23"/>
  <c r="AO35" i="23"/>
  <c r="AP35" i="23"/>
  <c r="AQ35" i="23"/>
  <c r="AR35" i="23"/>
  <c r="AS35" i="23"/>
  <c r="AT35" i="23"/>
  <c r="AU35" i="23"/>
  <c r="AV35" i="23"/>
  <c r="AW35" i="23"/>
  <c r="AX35" i="23"/>
  <c r="AR318" i="23" l="1"/>
  <c r="AI230" i="23"/>
  <c r="AI247" i="23" s="1"/>
  <c r="AF230" i="23"/>
  <c r="V230" i="23"/>
  <c r="AE230" i="23"/>
  <c r="P230" i="23"/>
  <c r="AW318" i="23"/>
  <c r="AG318" i="23"/>
  <c r="Z230" i="23"/>
  <c r="AU230" i="23"/>
  <c r="AV230" i="23"/>
  <c r="AP230" i="23"/>
  <c r="AO318" i="23"/>
  <c r="AG230" i="23"/>
  <c r="AM318" i="23"/>
  <c r="AB230" i="23"/>
  <c r="AB247" i="23" s="1"/>
  <c r="AX357" i="23"/>
  <c r="AU344" i="23"/>
  <c r="AE344" i="23"/>
  <c r="AR357" i="23"/>
  <c r="AQ357" i="23"/>
  <c r="U230" i="23"/>
  <c r="Y318" i="23"/>
  <c r="AB318" i="23"/>
  <c r="AU318" i="23"/>
  <c r="AH318" i="23"/>
  <c r="AK318" i="23"/>
  <c r="U318" i="23"/>
  <c r="AH357" i="23"/>
  <c r="S230" i="23"/>
  <c r="S247" i="23" s="1"/>
  <c r="T318" i="23"/>
  <c r="AA357" i="23"/>
  <c r="W357" i="23"/>
  <c r="Q318" i="23"/>
  <c r="AM357" i="23"/>
  <c r="AW230" i="23"/>
  <c r="Q230" i="23"/>
  <c r="AJ318" i="23"/>
  <c r="W318" i="23"/>
  <c r="AP318" i="23"/>
  <c r="Z318" i="23"/>
  <c r="AS318" i="23"/>
  <c r="AC318" i="23"/>
  <c r="AV318" i="23"/>
  <c r="AF318" i="23"/>
  <c r="AI318" i="23"/>
  <c r="S318" i="23"/>
  <c r="S357" i="23"/>
  <c r="AE318" i="23"/>
  <c r="AX318" i="23"/>
  <c r="R318" i="23"/>
  <c r="AR230" i="23"/>
  <c r="P318" i="23"/>
  <c r="AL230" i="23"/>
  <c r="AQ318" i="23"/>
  <c r="AT318" i="23"/>
  <c r="AD318" i="23"/>
  <c r="AT357" i="23"/>
  <c r="AD357" i="23"/>
  <c r="AW357" i="23"/>
  <c r="AG357" i="23"/>
  <c r="AK230" i="23"/>
  <c r="AL318" i="23"/>
  <c r="V318" i="23"/>
  <c r="U554" i="23"/>
  <c r="AN318" i="23"/>
  <c r="X318" i="23"/>
  <c r="AA318" i="23"/>
  <c r="AS247" i="23"/>
  <c r="AV344" i="23"/>
  <c r="AF344" i="23"/>
  <c r="P344" i="23"/>
  <c r="AQ230" i="23"/>
  <c r="AA230" i="23"/>
  <c r="AB357" i="23"/>
  <c r="R554" i="23"/>
  <c r="AV554" i="23"/>
  <c r="AO344" i="23"/>
  <c r="Y357" i="23"/>
  <c r="AN230" i="23"/>
  <c r="AN247" i="23" s="1"/>
  <c r="X230" i="23"/>
  <c r="X247" i="23" s="1"/>
  <c r="Y344" i="23"/>
  <c r="AK357" i="23"/>
  <c r="U357" i="23"/>
  <c r="AN357" i="23"/>
  <c r="X357" i="23"/>
  <c r="AO230" i="23"/>
  <c r="AF554" i="23"/>
  <c r="W230" i="23"/>
  <c r="AQ344" i="23"/>
  <c r="AA344" i="23"/>
  <c r="AT554" i="23"/>
  <c r="AD554" i="23"/>
  <c r="AW554" i="23"/>
  <c r="AG554" i="23"/>
  <c r="Q554" i="23"/>
  <c r="Y230" i="23"/>
  <c r="Z357" i="23"/>
  <c r="AO357" i="23"/>
  <c r="AM230" i="23"/>
  <c r="AM344" i="23"/>
  <c r="W344" i="23"/>
  <c r="AP344" i="23"/>
  <c r="Z344" i="23"/>
  <c r="R357" i="23"/>
  <c r="AL357" i="23"/>
  <c r="V357" i="23"/>
  <c r="AL344" i="23"/>
  <c r="V344" i="23"/>
  <c r="AJ230" i="23"/>
  <c r="T230" i="23"/>
  <c r="AJ357" i="23"/>
  <c r="T357" i="23"/>
  <c r="AP554" i="23"/>
  <c r="Z554" i="23"/>
  <c r="AX230" i="23"/>
  <c r="AH230" i="23"/>
  <c r="R230" i="23"/>
  <c r="AK344" i="23"/>
  <c r="U344" i="23"/>
  <c r="AN344" i="23"/>
  <c r="X344" i="23"/>
  <c r="AT344" i="23"/>
  <c r="AD344" i="23"/>
  <c r="AJ344" i="23"/>
  <c r="T344" i="23"/>
  <c r="AV357" i="23"/>
  <c r="AF357" i="23"/>
  <c r="AM554" i="23"/>
  <c r="W554" i="23"/>
  <c r="AP357" i="23"/>
  <c r="AU357" i="23"/>
  <c r="AS344" i="23"/>
  <c r="AI344" i="23"/>
  <c r="AE357" i="23"/>
  <c r="AT230" i="23"/>
  <c r="AD230" i="23"/>
  <c r="AR344" i="23"/>
  <c r="AB344" i="23"/>
  <c r="AX344" i="23"/>
  <c r="AH344" i="23"/>
  <c r="R344" i="23"/>
  <c r="AK554" i="23"/>
  <c r="AC344" i="23"/>
  <c r="S344" i="23"/>
  <c r="AX554" i="23"/>
  <c r="AC230" i="23"/>
  <c r="AW344" i="23"/>
  <c r="AG344" i="23"/>
  <c r="Q344" i="23"/>
  <c r="AI357" i="23"/>
  <c r="AS357" i="23"/>
  <c r="AC357" i="23"/>
  <c r="AH554" i="23"/>
  <c r="P554" i="23"/>
  <c r="AI554" i="23"/>
  <c r="S554" i="23"/>
  <c r="AL554" i="23"/>
  <c r="V554" i="23"/>
  <c r="AR554" i="23"/>
  <c r="AB554" i="23"/>
  <c r="AU554" i="23"/>
  <c r="AE554" i="23"/>
  <c r="AQ554" i="23"/>
  <c r="AA554" i="23"/>
  <c r="Q247" i="23"/>
  <c r="Q357" i="23"/>
  <c r="AO554" i="23"/>
  <c r="Y554" i="23"/>
  <c r="P357" i="23"/>
  <c r="AN554" i="23"/>
  <c r="X554" i="23"/>
  <c r="AJ554" i="23"/>
  <c r="T554" i="23"/>
  <c r="AS554" i="23"/>
  <c r="AC554" i="23"/>
  <c r="AG247" i="23" l="1"/>
  <c r="P247" i="23"/>
  <c r="AF247" i="23"/>
  <c r="AW247" i="23"/>
  <c r="V247" i="23"/>
  <c r="AR247" i="23"/>
  <c r="AL247" i="23"/>
  <c r="U247" i="23"/>
  <c r="AV247" i="23"/>
  <c r="AP247" i="23"/>
  <c r="AU247" i="23"/>
  <c r="AE247" i="23"/>
  <c r="Z247" i="23"/>
  <c r="AK247" i="23"/>
  <c r="Y247" i="23"/>
  <c r="R247" i="23"/>
  <c r="AX247" i="23"/>
  <c r="AT247" i="23"/>
  <c r="AA247" i="23"/>
  <c r="W247" i="23"/>
  <c r="AQ247" i="23"/>
  <c r="AM247" i="23"/>
  <c r="T247" i="23"/>
  <c r="AJ247" i="23"/>
  <c r="AC247" i="23"/>
  <c r="AO247" i="23"/>
  <c r="AH247" i="23"/>
  <c r="AD247" i="23"/>
  <c r="L286" i="23" l="1"/>
  <c r="L284" i="23"/>
  <c r="L282" i="23"/>
  <c r="L281" i="23"/>
  <c r="L279" i="23"/>
  <c r="L277" i="23"/>
  <c r="L326" i="23" l="1"/>
  <c r="F59" i="20" l="1"/>
  <c r="G57" i="20" l="1"/>
  <c r="G37" i="20" l="1"/>
  <c r="G32" i="20"/>
  <c r="G22" i="20"/>
  <c r="C22" i="20" l="1"/>
  <c r="E12" i="20" l="1"/>
  <c r="E37" i="20" l="1"/>
  <c r="E32" i="20"/>
  <c r="E57" i="20"/>
  <c r="E22" i="20" l="1"/>
  <c r="E59" i="20" s="1"/>
  <c r="D59" i="20" l="1"/>
  <c r="C59" i="20"/>
  <c r="G12" i="20"/>
  <c r="G59" i="20"/>
</calcChain>
</file>

<file path=xl/sharedStrings.xml><?xml version="1.0" encoding="utf-8"?>
<sst xmlns="http://schemas.openxmlformats.org/spreadsheetml/2006/main" count="2694" uniqueCount="860">
  <si>
    <t xml:space="preserve"> </t>
  </si>
  <si>
    <t>Наименование  мероприятий</t>
  </si>
  <si>
    <t>№ п/п</t>
  </si>
  <si>
    <t>Срок исполнения</t>
  </si>
  <si>
    <t>Необходимые материалы</t>
  </si>
  <si>
    <t xml:space="preserve"> участок ТВК</t>
  </si>
  <si>
    <t>_________________________</t>
  </si>
  <si>
    <t>СОГЛАСОВАНО</t>
  </si>
  <si>
    <t>УМиТ</t>
  </si>
  <si>
    <t>Наименование  материала</t>
  </si>
  <si>
    <t>Ед. изм.</t>
  </si>
  <si>
    <t>Количество</t>
  </si>
  <si>
    <t>Сводная ведомость по материалам</t>
  </si>
  <si>
    <t>Цена, руб.</t>
  </si>
  <si>
    <t>участок ВОС</t>
  </si>
  <si>
    <t>участок КОС</t>
  </si>
  <si>
    <t>УМИТ</t>
  </si>
  <si>
    <t>Гавный инженер ООО "ПТВС" АО</t>
  </si>
  <si>
    <t>ПЛАН МЕРОПРИЯТИЙ</t>
  </si>
  <si>
    <t xml:space="preserve">  БМГК п. Айхал</t>
  </si>
  <si>
    <t>участок РТВС</t>
  </si>
  <si>
    <t xml:space="preserve"> участок ВОС (РТВС)</t>
  </si>
  <si>
    <t>участок ЦГК:</t>
  </si>
  <si>
    <t>Тепловой пункт "Энергоблок"</t>
  </si>
  <si>
    <t>Начальник службы СМТС</t>
  </si>
  <si>
    <t>м</t>
  </si>
  <si>
    <t>Протяжка силовых контактов, чистка от пыли (ВРУ№1 , ВРУ№2 - шкафного исполнения состоящего из 8 панелей).</t>
  </si>
  <si>
    <t xml:space="preserve">Обратная промывка трубопровода исходной воды В7 (№1, №2). </t>
  </si>
  <si>
    <t xml:space="preserve">Чистка расходомеров трубопровода исходной воды В7 (№1, №2). </t>
  </si>
  <si>
    <t>Ревизия, протяжка контактных соединений  электрооборудования КТПН 6/04 кВ и БКРУ на насосной станции гидроузла р. "Ойуур-Юреге".</t>
  </si>
  <si>
    <t>Ревизия, протяжка контактных соединений  электрооборудования п/ст 110/6 кв"Энергоблок"  КТП 6/0,4 кВ.</t>
  </si>
  <si>
    <t>м3</t>
  </si>
  <si>
    <t>шт</t>
  </si>
  <si>
    <t>Промывка системы теплоснабжения 2-х боксов УМИТ</t>
  </si>
  <si>
    <t>Процент выполнения (%)</t>
  </si>
  <si>
    <t>Чеканка раструбных соединений канализационных сетей  поселка.</t>
  </si>
  <si>
    <t>Ремонт деревянных коробов ,колодцев и переходов через сети ТВС и К.поселка Айхал</t>
  </si>
  <si>
    <t>Гидропневмопромывка сетей ТВС (БМГК, ТП Энергоблок, ТП ВРТ, ТП БСИ, ТП ПНС -2.)</t>
  </si>
  <si>
    <t>Ревизия и ремонт сетей ГВС (Т3,Т4) БМГК</t>
  </si>
  <si>
    <t>м2</t>
  </si>
  <si>
    <t>Ревизия, протяжка контактных соединений электрооборудования теплового пункта</t>
  </si>
  <si>
    <t xml:space="preserve">Ревизия, протяжка контактных соединений технологического электрооборудования, Ру-0,4 кВ электролизной </t>
  </si>
  <si>
    <t xml:space="preserve">Ревизия, протяжка контактных соединений  Ру-0,4 кВ  2 КТПВ 1000/6/0,4 кВ  ББО </t>
  </si>
  <si>
    <t>Промывка сетей греющего контура и приборов отопления</t>
  </si>
  <si>
    <t>Тепловые пункты "Энергоблок", "ПНС-2", "ВРТ", "БСИ", насосная "ПНС-1"</t>
  </si>
  <si>
    <t xml:space="preserve">Ревизия,протяжка контактных соединений электродвигателей насосных агрегатов.                                                                                                                       </t>
  </si>
  <si>
    <t>Ревизия электродвигателей тягодутьевого оборудования</t>
  </si>
  <si>
    <t xml:space="preserve">Ревизия электрооборудования систем приточной вентиляции </t>
  </si>
  <si>
    <t>Ревизия шкафов электрооборудования ВРУ-0,4кВ</t>
  </si>
  <si>
    <t>Трансформаторные подстанция и тепловой пункт "ПНС-2"</t>
  </si>
  <si>
    <t xml:space="preserve">Ревизия,протяжка контактных соединений электродвигателей насосных агрегатов.                                                                                                                  </t>
  </si>
  <si>
    <t>Трансформаторные подстанция и тепловой пункт "ВРТ"</t>
  </si>
  <si>
    <t xml:space="preserve">Ревизия шкафов электрооборудования </t>
  </si>
  <si>
    <t>Ревизия электрооборудования ДЭС-630-0,4кВ.</t>
  </si>
  <si>
    <t>РП-6</t>
  </si>
  <si>
    <t>ЦГК</t>
  </si>
  <si>
    <t>КИПиА</t>
  </si>
  <si>
    <t xml:space="preserve">Ревизия электроприводов клапанов, регуляторов на объекте ЦГК.  </t>
  </si>
  <si>
    <t>БМГК (ЦЭК) п. Айхал</t>
  </si>
  <si>
    <t>ТП "БСИ"</t>
  </si>
  <si>
    <t>ТП "ПНС-2"</t>
  </si>
  <si>
    <t>ТП "ВРТ"</t>
  </si>
  <si>
    <t>ТП "Энергоблок"</t>
  </si>
  <si>
    <t>ЦЭК</t>
  </si>
  <si>
    <t xml:space="preserve"> участок ЦГК</t>
  </si>
  <si>
    <t>БМГК</t>
  </si>
  <si>
    <t>Трансформаторная подстанция "Тепломаг"</t>
  </si>
  <si>
    <t>Трансформаторная подстанция и "ПНС-1"</t>
  </si>
  <si>
    <t xml:space="preserve">  ЦГК КИПиА</t>
  </si>
  <si>
    <t xml:space="preserve">       БМГК (ЦЭК) п. Айхал КИПиА</t>
  </si>
  <si>
    <t xml:space="preserve">  ТП "БСИ" КИПиА</t>
  </si>
  <si>
    <t>ТП "ПНС-2" КИПиА</t>
  </si>
  <si>
    <t>ТП "ВРТ" КИПиА</t>
  </si>
  <si>
    <t>ТП "Энергоблок"КИПиА</t>
  </si>
  <si>
    <t xml:space="preserve"> ЦЭК КИПиА</t>
  </si>
  <si>
    <t xml:space="preserve">О выполнении   мероприятий  по  подготовке  к работе  </t>
  </si>
  <si>
    <t>№</t>
  </si>
  <si>
    <t>Наименование</t>
  </si>
  <si>
    <t>Кол-во</t>
  </si>
  <si>
    <t>Кол-во мероприятий,</t>
  </si>
  <si>
    <t>общий % выполнения мероприятий</t>
  </si>
  <si>
    <t>п/п</t>
  </si>
  <si>
    <t>участка</t>
  </si>
  <si>
    <t>мероприятий</t>
  </si>
  <si>
    <t>находящихся</t>
  </si>
  <si>
    <t>не начатых</t>
  </si>
  <si>
    <t>выполненных</t>
  </si>
  <si>
    <t>в исполнении</t>
  </si>
  <si>
    <t>1.</t>
  </si>
  <si>
    <t>Участок ТВК</t>
  </si>
  <si>
    <t>2.</t>
  </si>
  <si>
    <t>ВОС</t>
  </si>
  <si>
    <t>3.</t>
  </si>
  <si>
    <t>КОС</t>
  </si>
  <si>
    <t>4.</t>
  </si>
  <si>
    <t>5.</t>
  </si>
  <si>
    <t>Всего по АО ПТВС :</t>
  </si>
  <si>
    <t xml:space="preserve">Ревизия сетевых насосов Теплового пункта </t>
  </si>
  <si>
    <t>Установка  расходомеров гидроузла трубопровода (№1, №2).</t>
  </si>
  <si>
    <t>Ревизия, протяжка контактных соединений  электрооборудования (ДЭС MARGEN  п/ст 110/6 кВ, ДЭС - АТМ 630).</t>
  </si>
  <si>
    <t xml:space="preserve"> ____________А.Е. Щеголев</t>
  </si>
  <si>
    <t>Ревизия, протяжка контактных соединений шкафов управления оборудованием.</t>
  </si>
  <si>
    <t xml:space="preserve">Ревизия, протяжка контактных соединений электрооборудования 0,4 кВ насосной станции, в том числе ЩСУ </t>
  </si>
  <si>
    <t>Промывка, ремонт грязевиков, фильтров-сетчатых.</t>
  </si>
  <si>
    <t xml:space="preserve">Ремонт насосного оборудования  </t>
  </si>
  <si>
    <t>Тепловые пункт " "ПНС-2"</t>
  </si>
  <si>
    <t>ВРТ</t>
  </si>
  <si>
    <t>Тепловой пункт "БСИ"</t>
  </si>
  <si>
    <t>Тепловой пункт "ПНС-1"</t>
  </si>
  <si>
    <t xml:space="preserve">Ревизия, протяжка контактных соединений электроустановок в 2 КТПВ - 2000/6/0,4 кВ, ШС, ШР, ПР, </t>
  </si>
  <si>
    <t xml:space="preserve">Ревизия,протяжка контактных соединений в                                                                                               2КТПН-160-10/0,4 </t>
  </si>
  <si>
    <t>Замена видеонаблюдения ЦГК.</t>
  </si>
  <si>
    <t>Текущий ремонт  сетей ТВС от К8 до  ул. Попугаевой 4</t>
  </si>
  <si>
    <t xml:space="preserve">Текущий ремонт  сетей ТВС от ТК до узла ввода Советская 9                                        </t>
  </si>
  <si>
    <t xml:space="preserve"> Текущий ремонт  сетей ТВС от ТК до узла вода Советская 11                                        </t>
  </si>
  <si>
    <t>Текущий ремонт сетей ТВС, замена з/арматуры на врезках к МКД в подземном коллекторе (ул. Бойко врезка СОШ 23, по магистральному ГВС Кадзова 1-3, врезка на Полицию, врезка на Пекарню, врезка 2 Кадзова 4, по магистральному СО Юбилейная 14), восстановление изоляции</t>
  </si>
  <si>
    <t>Врезка и гидропневмопромывка сетей ТВС от К-18 до К-3 по ул.Южная</t>
  </si>
  <si>
    <t xml:space="preserve">Ремонт теплообменного оборудования      </t>
  </si>
  <si>
    <t>Ревизия электрооборудования систем приточной вентиляции ВРТ</t>
  </si>
  <si>
    <t xml:space="preserve">Ревизия,протяжка контактных соединений электродвигателей насосных агрегатов.   ВРТ                                                                                                               </t>
  </si>
  <si>
    <t>Ревизия шкафов электрооборудования ВРУ-0,4кВ ВРТ</t>
  </si>
  <si>
    <t>выполнено на 100%</t>
  </si>
  <si>
    <t>Краткий отчет</t>
  </si>
  <si>
    <t>в  осенне - зимний  период  2024 - 2025 гг.  участков АО ПТВС</t>
  </si>
  <si>
    <t xml:space="preserve">на  "_17_" _июня_  2024 года </t>
  </si>
  <si>
    <t>ед.изм</t>
  </si>
  <si>
    <t>кол-во</t>
  </si>
  <si>
    <t>участок ТВК</t>
  </si>
  <si>
    <t>Выполнение работ по ремонту сетей тепловодоснабжения (ТВС) АО ООО "ПТВС"</t>
  </si>
  <si>
    <t>% выполнения</t>
  </si>
  <si>
    <t>Виды работ</t>
  </si>
  <si>
    <t>Ед.изм.</t>
  </si>
  <si>
    <t>Объем работ</t>
  </si>
  <si>
    <t>май</t>
  </si>
  <si>
    <t>июнь</t>
  </si>
  <si>
    <t>июль</t>
  </si>
  <si>
    <t>август</t>
  </si>
  <si>
    <t>1. Замена участка инженерных сетей ТВК (сети аренды) от К7 до ул. Амакинская 12, общей протяжённостью 320 м.</t>
  </si>
  <si>
    <t>Срезка кустарников и мелколесья в грунтах</t>
  </si>
  <si>
    <t xml:space="preserve">Разборка деревянных тепловых колодцев и коробов  </t>
  </si>
  <si>
    <t>Разборка элементов покровного слоя тепловой изоляции из рубероида и сетка рабица</t>
  </si>
  <si>
    <t xml:space="preserve">Разборка элементов тепловой изоляции из ваты минеральной марок 75 – 100 с трубопроводов </t>
  </si>
  <si>
    <t xml:space="preserve">Демонтаж металлических переходов через сети ТВК и обратный монтаж после выполнения работ </t>
  </si>
  <si>
    <t>тн</t>
  </si>
  <si>
    <t xml:space="preserve">Изготовление и монтаж опор под трубопроводы:
Т1, Т2 Ø 114, Ø 89, Ø 76, Ø57, Ø40, Ø25мм, К1 Ø 159, Ø 114мм.В1 Ø 89, Ø57, Ø40, Ø25мм
вдоль существующих сетей ТВС с учетом врезок </t>
  </si>
  <si>
    <t>Окраска опор из б/у трубы Ø 76мм - эмалью КО-8101</t>
  </si>
  <si>
    <t xml:space="preserve">Укладка стальных трубопроводов на опоры: Т1, Т2 Ø 114*5мм </t>
  </si>
  <si>
    <t xml:space="preserve">Укладка стальных трубопроводов на опоры: К1, Ø 159*6мм </t>
  </si>
  <si>
    <t xml:space="preserve">Укладка стальных трубопроводов на опоры: В1 Ø 89*4,5мм </t>
  </si>
  <si>
    <t>Монтаж стальных фасонных элементов к трубопроводам с учетом компенсатора: В1 – Ø 89*5мм</t>
  </si>
  <si>
    <t>Монтаж стальных фасонных элементов к трубопроводам с учетом компенсатора:
Т1,Т2 – Ø 114*6мм</t>
  </si>
  <si>
    <t>Монтаж стальных фасонных элементов к трубопроводам:
К1– Ø 159*6мм</t>
  </si>
  <si>
    <t xml:space="preserve">Изготовление и монтаж скользящих опор под трубопровод:
В1 – Ø 89*4,5мм                                          </t>
  </si>
  <si>
    <t xml:space="preserve">Изготовление и монтаж скользящих опор под трубопровод:
Т1, Т2 – Ø 114*5мм                                          </t>
  </si>
  <si>
    <t xml:space="preserve">Изготовление и монтаж скользящих опор под трубопровод:
К1 – Ø 159*6мм                                          </t>
  </si>
  <si>
    <t xml:space="preserve">Изготовление и монтаж скользящих опор под трубопровод на потребителя:
                                        </t>
  </si>
  <si>
    <t xml:space="preserve">Монтаж запорной арматуры: Т1, Т2 – Ø100 мм (кран шаровый полнопроходной)	           </t>
  </si>
  <si>
    <t xml:space="preserve">Монтаж запорной арматуры: В1 – Ø80 мм (кран шаровый полнопроходной)	           </t>
  </si>
  <si>
    <t>Врезка на потребителей:  Ø 114*5мм</t>
  </si>
  <si>
    <t>Врезка на потребителей:  Ø 89*4,5мм</t>
  </si>
  <si>
    <t>Врезка на потребителей:  Ø 76*4мм</t>
  </si>
  <si>
    <t>Врезка на потребителей:  Ø 57*3,5мм</t>
  </si>
  <si>
    <t>Врезка на потребителей:  Ø 40*3мм</t>
  </si>
  <si>
    <t>Врезка на потребителей:  Ø 25*2,8мм</t>
  </si>
  <si>
    <t xml:space="preserve">Монтаж запорной арматуры Ø80мм на врезках и спускниках - кран шаровый полнопроходной, фланцевый.         </t>
  </si>
  <si>
    <t xml:space="preserve">Монтаж запорной арматуры Ø50мм на врезках и спускниках - кран шаровый полнопроходной, фланцевый.         </t>
  </si>
  <si>
    <t xml:space="preserve">Монтаж запорной арматуры Ø40мм на врезках и спускниках - кран шаровый полнопроходной, приварной.         </t>
  </si>
  <si>
    <t xml:space="preserve">Монтаж запорной арматуры Ø25мм на врезках и спускниках - кран шаровый полнопроходной, приварной.         </t>
  </si>
  <si>
    <t xml:space="preserve">Монтаж запорной арматуры Ø15мм на врезках и спускниках - кран шаровый полнопроходной, приварной.         </t>
  </si>
  <si>
    <t>Демонтаж трубопроводов В1 и К1 в 2-х гильзах под дорогой Ø 730мм</t>
  </si>
  <si>
    <t>Подготовка и протаскивание труб в гильзы (футляр) из б/у ст.трубы Ø 720*8мм:  В1 – Ø89*4,5мм, Т1, Т2 - Ø114мм*5м, К1 – Ø159*6мм, общим весом 4.3 тн</t>
  </si>
  <si>
    <t>Заключение по Визуально-измерительному контролю (ВИК) по всем стыкам сетей ТВС</t>
  </si>
  <si>
    <t>стык</t>
  </si>
  <si>
    <t xml:space="preserve">Заключение ультразвуковой и радиографической дефектоскопии в соответствии с правилами (РД 153-34.1-003-01, таб.18.5, п.1б - 3%, но не менее 2 стыков) – выборочно </t>
  </si>
  <si>
    <t xml:space="preserve">Окраска металлических поверхностей     трубопроводов сетей ТВК с учетом врезок за два раза  краской КО-8101                                   </t>
  </si>
  <si>
    <t>Изоляция трубопроводов сетей ТВК Т1 совместно с К1, Т2 совместно с В1 утеплителем типа URSA GEO M-25/80 мм объемы с учетом гильз и врезок</t>
  </si>
  <si>
    <t>Изоляция покровного слоя из оцинкованной стали (выполнение замок в замок) c учетом врезок на потребителя</t>
  </si>
  <si>
    <t xml:space="preserve">Изоляция покровного слоя из фольгоизола в гильзе </t>
  </si>
  <si>
    <t>Демонтаж б/у стальных трубопроводов с учетом сухотрубов и врезок Ø 159 мм</t>
  </si>
  <si>
    <t>Демонтаж б/у стальных трубопроводов с учетом сухотрубов и врезок Ø 127 мм</t>
  </si>
  <si>
    <t>Демонтаж б/у стальных трубопроводов с учетом сухотрубов и врезок Ø 114 мм</t>
  </si>
  <si>
    <t>Демонтаж б/у стальных трубопроводов с учетом сухотрубов и врезок Ø 89 мм</t>
  </si>
  <si>
    <t>Демонтаж б/у стальных трубопроводов с учетом сухотрубов и врезок Ø 76 мм</t>
  </si>
  <si>
    <t>Демонтаж б/у стальных трубопроводов с учетом сухотрубов и врезок Ø 57 мм</t>
  </si>
  <si>
    <t>Демонтаж б/у стальных трубопроводов с учетом сухотрубов и врезок Ø 40 мм</t>
  </si>
  <si>
    <t>Демонтаж б/у стальных трубопроводов с учетом сухотрубов и врезок Ø 25 мм</t>
  </si>
  <si>
    <t xml:space="preserve">Обратный монтаж металлических переходов через сети ТВК </t>
  </si>
  <si>
    <t>Монтаж деревянных тепловых колодцев (ТК)</t>
  </si>
  <si>
    <t>Уборка территории производства работ от мусора с погрузкой при автомобильных перевозках.</t>
  </si>
  <si>
    <t xml:space="preserve">2. Замена участка сетей теплоснабжения (сети аренды) в подземном коллекторе, участок от К12 ул. Юбилейная №1 до К42 ул. Юбилейная №3,  протяженностью с учетом врезок 522 м  </t>
  </si>
  <si>
    <t xml:space="preserve">Разборка элементов покровного слоя тепловой изоляции из стеклоткани и сетки капрон с трубопроводов Т1, Т2 Ø219 мм, с учетом врезок на потребителя </t>
  </si>
  <si>
    <t xml:space="preserve">Разборка элементов тепловой изоляции из ваты минеральной с трубопроводов Т1, Т2, Ø219 мм, с учетом врезок на потребителя </t>
  </si>
  <si>
    <t>Вскрытие асфальтобетонного покрытия</t>
  </si>
  <si>
    <t>Вскрытие грунта до плит СН в полупроходном коллекторе до Д/С №50</t>
  </si>
  <si>
    <t>Демонтаж плит с СН до Д/С №50</t>
  </si>
  <si>
    <t>Очистка проходных каналов от грязи, расстояние до 150 м при наличии труб, глубина очистки до 20 см, с вывозом на утилизацию ТБО</t>
  </si>
  <si>
    <t xml:space="preserve">Демонтаж трубопровода Т1, Т2 Ø – 219 мм                </t>
  </si>
  <si>
    <t xml:space="preserve">Демонтаж трубопровода  Ø – 108 мм                </t>
  </si>
  <si>
    <t xml:space="preserve">Демонтаж трубопровода  Т1, Т2 Ø – 114 мм                </t>
  </si>
  <si>
    <t xml:space="preserve">Демонтаж трубопровода  Т1, Т2 Ø – 89 мм                </t>
  </si>
  <si>
    <t xml:space="preserve">Демонтаж запорной арматуры Т1, Т2 Ø – 200 мм </t>
  </si>
  <si>
    <t xml:space="preserve">Демонтаж запорной арматуры Т1, Т2 Ø – 150 мм </t>
  </si>
  <si>
    <t xml:space="preserve">Демонтаж запорной арматуры Т1, Т2 Ø – 100 мм </t>
  </si>
  <si>
    <t>Ремонт опор трубопроводов отопления при однотрубной прокладке труб диаметром до 200 мм.</t>
  </si>
  <si>
    <t>Укладка стальных водопроводных труб Т1, Т2, Ø 219*7 мм</t>
  </si>
  <si>
    <t>Установка стальных приварных деталей к трубо-проводам Т1, Т2 отводов 90º Ø 219*8 мм</t>
  </si>
  <si>
    <t>Установка стальных приварных деталей к трубопроводам Т1, Т2 тройник переходной под сварку Ø 219*8х114*6 мм</t>
  </si>
  <si>
    <t>Установка стальных приварных деталей к трубопроводам Т1, Т2 тройник переходной под сварку Ø- 219*8х89*5 мм</t>
  </si>
  <si>
    <t>Монтаж запорной арматуры  Т1, Т2 Ду200 Ру16  (з/арматура полнопроходная)</t>
  </si>
  <si>
    <t>Монтаж запорной арматуры  Т1, Т2 Ду100 Ру16  (з/арматура полнопроходная)</t>
  </si>
  <si>
    <t>Монтаж линейно-регулируемой запорной арматуры отопления на Т2 Ду100 Ру16 (на потребителя)</t>
  </si>
  <si>
    <t>Монтаж запорной арматуры Т1, Т2 Ду80 Ру16 с учётом спускников</t>
  </si>
  <si>
    <t>Монтаж запорной арматуры Т1, Т2 Ду40 Ру16 (спускники)</t>
  </si>
  <si>
    <t>Монтаж запорной арматуры Т1 Т2 (на потребителя с учетом спускников) Ø – 32мм</t>
  </si>
  <si>
    <t>Монтаж запорной арматуры Т1 Т2 (на потребителя с учетом спускников) Ø – 25мм</t>
  </si>
  <si>
    <t xml:space="preserve">Врезка в существующие сети отопления из стальных труб, штуцеров (патрубков), отводов   Ø 114*5 мм </t>
  </si>
  <si>
    <t xml:space="preserve">Врезка в существующие сети отопления из стальных труб, штуцеров (патрубков), отводов  Ø 89*5 мм </t>
  </si>
  <si>
    <t xml:space="preserve">Изготовление и монтаж скользящих опор под трубопроводы отопления Т1, Т2 Ø-219*7 мм                                               </t>
  </si>
  <si>
    <t xml:space="preserve">Изготовление и монтаж скользящих опор под трубопроводы отопления Т1, Т2 Ø-114*5 мм                                               </t>
  </si>
  <si>
    <t xml:space="preserve">Изготовление и монтаж скользящих опор под трубопроводы отопления Т1, Т2 Ø-89*5 мм                                               </t>
  </si>
  <si>
    <t>Заключение по визуально-измерительному контролю (ВИК) по всем стыкам сетей отопления</t>
  </si>
  <si>
    <t xml:space="preserve">Заключение ультразвуковой и радиографической дефектоскопии в соответствии с правилами (РД 153-34.1-003-01, таб.18,5 п – 3%, но не менее 2-х стыков) выборочно </t>
  </si>
  <si>
    <t xml:space="preserve">Окраска металлических поверхностей трубопрово-дов отопления с учетом врезок за два раза краска КО-8101 </t>
  </si>
  <si>
    <t xml:space="preserve">Изоляция трубопроводов отопления с учетом врезок матами теплоизоляционными типа URSA GEO M-25/80 мм. </t>
  </si>
  <si>
    <t>Изоляция покровного слоя из теплоизоляционного материала «Фольмоткань» с учетом врезок</t>
  </si>
  <si>
    <t>Обратный монтаж плит с СН до Д/С №50</t>
  </si>
  <si>
    <t xml:space="preserve">Обратная засыпка грунта плит СН с применением техники до Д/С №50 </t>
  </si>
  <si>
    <t xml:space="preserve"> Укладка асфальтобетонного покрытия</t>
  </si>
  <si>
    <t>Благоустройство отремонтированного участка с планировкой щебня фракции 20*40 мм</t>
  </si>
  <si>
    <t>Уборка территории производства работ от мусора с погрузкой при автомобильных перевозках</t>
  </si>
  <si>
    <t>Вывоз автотранспортом к месту утилизации мусора на расстоянии 5 км</t>
  </si>
  <si>
    <t xml:space="preserve">3. Замена участка сетей водоснабжения (сети аренды ГВС и ХВС) в подземном коллекторе, участок от К12 ул. Юбилейная №1 до К42 ул. Юбилейная №3, общей протяженностью с учетом врезок 522 м </t>
  </si>
  <si>
    <t>Разборка элементов покровного слоя тепловой изоляции из стеклоткани с трубопроводов В1 Ø219 мм. Т3 Ø159 мм. Т4 Ø114 и  сухотрубов: Ø219, Ø76 мм с учетом врезок на потребителей</t>
  </si>
  <si>
    <t xml:space="preserve">Разборка элементов тепловой изоляции из ваты минеральной с трубопроводов В1 Ø219 мм, Т3 Ø159 мм, Т4 Ø114 и сухотрубов: Ø219, Ø76 мм с учетом врезок </t>
  </si>
  <si>
    <t>Монтаж опор под трубопроводы ХВС В1 Ø – 219 мм и    ГВС Т4  Ø – 114 мм</t>
  </si>
  <si>
    <t>Окраска опор из уголка 75х75х5 мм краской КО - 8101</t>
  </si>
  <si>
    <t>Укладка стальных водопроводных труб совместная прокладка с учетом компенсаторов:  В1 Ø 219*6 мм</t>
  </si>
  <si>
    <t>Укладка стальных водопроводных труб сов-местная прокладка с учетом компенсаторов: Т4 Ø 114*5 мм</t>
  </si>
  <si>
    <t xml:space="preserve">Установка стальных приварных деталей к трубопроводам В1 отводов 90º Ø 219*6 мм с учетом компенсаторов </t>
  </si>
  <si>
    <t>Установка стальных приварных деталей к трубопроводам В1 тройник переходной под сварку Ø 219*6х76*4 мм</t>
  </si>
  <si>
    <t>Установка стальных приварных деталей к трубопроводам Т4 отводов 90º  Ø 114*5 мм с учетом компенсаторов</t>
  </si>
  <si>
    <t>Установка стальных приварных деталей к трубопроводам Т4 тройник переходной под сварку Ø 114*6х76*4мм</t>
  </si>
  <si>
    <t>Монтаж запорной арматуры В1 Ду200 Ру16 (полнопроходной)</t>
  </si>
  <si>
    <t>Монтаж запорной арматуры Т4 Ду100 Ру16 (полнопроходной)</t>
  </si>
  <si>
    <t xml:space="preserve">Монтаж запорной арматуры  на потребителя и с учетом спускников: В1,Т4 Ø 80 Ру16 </t>
  </si>
  <si>
    <t xml:space="preserve">Монтаж запорной арматуры  на потребителя и с учетом спускников:Т4 Ø 40 Ру40 </t>
  </si>
  <si>
    <t>Монтаж запорной арматуры  на потребителя и с учетом спускников: В1,Т4 Ø 32 Ру40</t>
  </si>
  <si>
    <t>Монтаж запорной арматуры  на потребителя и с учетом спускников: В1,Т4 Ø 25 Ру40</t>
  </si>
  <si>
    <t>Монтаж запорной арматуры  на потребителя и с учетом спускников: В1,Т4 Ø 20 Ру40</t>
  </si>
  <si>
    <t>Монтаж запорной арматуры  на потребителя и с учетом спускников: В1,Т4 Ø 15 Ру40</t>
  </si>
  <si>
    <t>Врезка в существующие сети ХВС и ГВС (Т4) из стальных труб, штуцеров (патрубков), отводов Ø 76*4,5 мм (до узла ввода)</t>
  </si>
  <si>
    <t xml:space="preserve">Демонтаж трубопровода ХВС В1 и сухотрубов Ø – 219 мм </t>
  </si>
  <si>
    <t>Демонтаж трубопровода ГВС Т4 Ø – 114 мм</t>
  </si>
  <si>
    <t>Демонтаж  врезок В1, Т4 и сухотрубов Ø – 76 мм</t>
  </si>
  <si>
    <t>Демонтаж пожарного гидранта (ПГ)</t>
  </si>
  <si>
    <t>Обратный монтаж подземного пожарного гидранта  1,25 м (ПГ)</t>
  </si>
  <si>
    <t>Укладка стальных бесшовной горячекатаной трубы ГВС Т3 Ø 159*6 мм</t>
  </si>
  <si>
    <t xml:space="preserve">Установка стальных приварных деталей к трубопроводам Т3 отводов 90º Ø 159*6 мм </t>
  </si>
  <si>
    <t>Установка стальных приварных деталей к трубопроводам Т3 тройник переходной под сварку Ø 159х6-76х6 мм</t>
  </si>
  <si>
    <t xml:space="preserve">Монтаж запорной арматуры ГВС Т3 Ду150 Ру16 </t>
  </si>
  <si>
    <t>Установка стальных приварных деталей к трубопроводам Т3,  переход концентрический под сварку Ø 159х6-114х5 мм</t>
  </si>
  <si>
    <t xml:space="preserve">Монтаж запорной арматуры ГВС Т3 Ø 80 Ру16 на потребителя                         </t>
  </si>
  <si>
    <t xml:space="preserve">Монтаж запорной арматуры ГВС Т3 Ø 50 Ру16 спускники                         </t>
  </si>
  <si>
    <t xml:space="preserve">Монтаж запорной арматуры ГВС  Т3 Ø 32 Ру40 спускники                         </t>
  </si>
  <si>
    <t xml:space="preserve">Монтаж запорной арматуры ГВС  Т3 Ø 25 Ру40 спускники                         </t>
  </si>
  <si>
    <t xml:space="preserve">Монтаж запорной арматуры ГВС  Т3 Ø 20 Ру40 спускники                         </t>
  </si>
  <si>
    <t xml:space="preserve">Монтаж запорной арматуры ГВС  Т3 Ø 15 Ру40 спускники                         </t>
  </si>
  <si>
    <t>Врезка в существующие сети ГВС Т3 из стальных труб, штуцеров (патрубков), отводов   Ø 76*4,5 мм (до узла ввода)</t>
  </si>
  <si>
    <t>Демонтаж трубопровода ГВС Т3 Ø – 159 мм</t>
  </si>
  <si>
    <t xml:space="preserve">Демонтаж врезок ГВС на потребителя Т3– Ø 76 мм </t>
  </si>
  <si>
    <t xml:space="preserve">Демонтаж врезок ГВС на потребителя Т3– Ø 40 мм </t>
  </si>
  <si>
    <t xml:space="preserve">Демонтаж запорной арматуры Т3 Ø – 150 мм </t>
  </si>
  <si>
    <t xml:space="preserve">Демонтаж запорной арматуры Т3 Ø – 100 мм </t>
  </si>
  <si>
    <t xml:space="preserve">Демонтаж запорной арматуры Т3 Ø – 80 мм </t>
  </si>
  <si>
    <t>Изготовление и монтаж скользящих опор под трубопровод  В1 Ø219*6мм</t>
  </si>
  <si>
    <t>Изготовление и монтаж скользящих опор под трубопровод  В1, Т3, Т4 Ø76*4мм</t>
  </si>
  <si>
    <t>Заключение по визуально-измерительному контролю (ВИК) по всем стыкам сетей ТВС</t>
  </si>
  <si>
    <t xml:space="preserve">Заключение ультразвуковой и радиографической дефектоскопии в соответствии с правилами (РД 153-34.1-003-01, таб.18,5 п – 3%, но не менее 2-х стыков) выборочно  </t>
  </si>
  <si>
    <t>Окраска металлических поверхностей трубопроводов водоснабжения ХВС и ГВС с учетом врезок за два раза краска эмаль КО-8101</t>
  </si>
  <si>
    <t>Изоляция покровного слоя из теплоизоляционного материала «Фольмоткань»</t>
  </si>
  <si>
    <t>Работы выполняются материалами - Подрядчика</t>
  </si>
  <si>
    <t>ПОДРЯДНЫЙ СПОСОБ</t>
  </si>
  <si>
    <t>"_____"___________2025 г.</t>
  </si>
  <si>
    <t xml:space="preserve">по подготовке ООО "ПТВС" АО к  работе в осенне-зимний период 2025-2026 гг. </t>
  </si>
  <si>
    <t xml:space="preserve">Итого по участку - </t>
  </si>
  <si>
    <t>А.В. Гавар</t>
  </si>
  <si>
    <t>Итого по участку -</t>
  </si>
  <si>
    <t>ИТОГО ПО ЦЕХУ</t>
  </si>
  <si>
    <t>для подготовке к работе в осенне-зимний период 2025 - 2026 гг.</t>
  </si>
  <si>
    <t>02.06. - 06.06.2025г.</t>
  </si>
  <si>
    <t>Техническая эксплуатация внутриплощадочных сетей теплоснабжения  ВОС.</t>
  </si>
  <si>
    <t>01.07. - 31.07.2025г.</t>
  </si>
  <si>
    <t>Текущий ремонт внутриплощадочных сетей ВОС.</t>
  </si>
  <si>
    <t>02.06. - 27.06.2025г.</t>
  </si>
  <si>
    <t>09.06. - 11.06.2025г.</t>
  </si>
  <si>
    <t>09.06. - 13.06.2025г.</t>
  </si>
  <si>
    <t>Техническое обслуживание (протяжка контактных соединений  электрооборудования и узлов агрегата)                                                     (ДЭС MARGEN  п/ст 110/6 кВ, ДЭС - АТМ 630).</t>
  </si>
  <si>
    <t>15.08 - 20.08.2025г.</t>
  </si>
  <si>
    <t>Ревизия, протяжка контактных соединений  электрооборудования п/ст 110/6 кв "Энергоблок"  КТП 6/0,4 кВ.</t>
  </si>
  <si>
    <t>16.06.- 18.06.2025г.</t>
  </si>
  <si>
    <t>Техническая эксплуатация насоса  1Д 1250-125, АЛЬВЕО Д250-600/Ч.1.1500.4  гидроузла "Ойуур - Юреге"</t>
  </si>
  <si>
    <t>20.08. - 29.08.2025г.</t>
  </si>
  <si>
    <t>л</t>
  </si>
  <si>
    <t xml:space="preserve">Ветошь хлопчатобумажная - 0,2 кг, </t>
  </si>
  <si>
    <t>спирт изопропиловый технический - 0,5 л.</t>
  </si>
  <si>
    <t xml:space="preserve">Маты теплоизоляционные Isotec М 25 AL1 - 2 м3;    </t>
  </si>
  <si>
    <t xml:space="preserve">Эмаль ХВ-124 RAL7046 - 100 кг; </t>
  </si>
  <si>
    <t xml:space="preserve">Электроды ESAB OK-46.00 d3 ЭСАБ - 21,2 кг; </t>
  </si>
  <si>
    <t>Паронит ПОН-Б 4мм - 10 кг.</t>
  </si>
  <si>
    <t>кг</t>
  </si>
  <si>
    <t>-</t>
  </si>
  <si>
    <t xml:space="preserve">Ветошь хлопчатобумажная - 0,2 кг,  </t>
  </si>
  <si>
    <t xml:space="preserve">Ветошь хлопчатобумажная - 0,2 кг; </t>
  </si>
  <si>
    <t xml:space="preserve">жидкость техническая Новинка - 0,5 л. </t>
  </si>
  <si>
    <t xml:space="preserve"> ветошь хлопчатобумажная - 0,2 кг; смазка</t>
  </si>
  <si>
    <t xml:space="preserve"> паронит ПОН-Б 4мм - 10 кг.</t>
  </si>
  <si>
    <t>Ревизия сетевых насосов Теплового пункта, и ШУ сетевых насосов</t>
  </si>
  <si>
    <t>Техническая жидкость "новинка" - 2 л.</t>
  </si>
  <si>
    <t>Техническая жидкость "новинка" - 5 л.</t>
  </si>
  <si>
    <t xml:space="preserve">материалы не требуются </t>
  </si>
  <si>
    <t xml:space="preserve">смазка Shell Gadus S5 T460 1.5 - 0,12 кг 
</t>
  </si>
  <si>
    <t>Техническая жидкость "новинка" - 1 л.</t>
  </si>
  <si>
    <t xml:space="preserve">Кран стальной шаровый приварной  Ду20, Ру40кгс/см2 - 5 шт; Кран стальной шаровый приварной Ду = 25 мм  Р≥25 кгс/см2 - 5шт; Кран стальной шаровый приварной  Ду = 32 мм Р≥16 кгс/см2 - 5 шт; Кран стальной шаровый фланцевый Ду = 40 мм Р≥16 кгс/см2 - 7 шт;  Кран стальной шаровый фланцевый  Ду = 50 мм Р≥16 кгс/см2 - 7 шт; Кран стальной шаровый фланцевый Ду = 80 мм Р≥16 кгс/см2 - 2 шт; Кран стальной шаровый фланцевый  Ду = 100 мм Р≥16 кгс/см2 - 2 шт;  </t>
  </si>
  <si>
    <t>не требуется</t>
  </si>
  <si>
    <t>Промывка сетей тепловодоснабжения внутренних помещений здания Электролизной и ББО, насосной-Усреднителей</t>
  </si>
  <si>
    <t>Ревизия системы отопления здания ББО, электролизной, тепловой пункт</t>
  </si>
  <si>
    <t xml:space="preserve">Маты теплоизоляционные 3 м3; </t>
  </si>
  <si>
    <t xml:space="preserve">Эмаль ПФ - 115 сер.; </t>
  </si>
  <si>
    <t xml:space="preserve">Растворитель 646; </t>
  </si>
  <si>
    <t>электроды</t>
  </si>
  <si>
    <t>Промывка системы теплоснабжения        2-х боксов УМИТ</t>
  </si>
  <si>
    <t>09.06-20.06.2025</t>
  </si>
  <si>
    <t>Рукав напорный тип ВГ, ХЛ d 20мм (участка ТВК)</t>
  </si>
  <si>
    <t>Протяжка контактных соединений щитов электроснабжения и освещения.</t>
  </si>
  <si>
    <t>16.06-27.06.2025</t>
  </si>
  <si>
    <t>20.05 - 22.05.2025</t>
  </si>
  <si>
    <t>01.05 - 14.05.2025</t>
  </si>
  <si>
    <t>15.07 - 22.07.2025</t>
  </si>
  <si>
    <t>01.08 - 20.08.2025</t>
  </si>
  <si>
    <t>20.08 - 31.08.2025</t>
  </si>
  <si>
    <t>По окончании отопительного сезона  согласно графика</t>
  </si>
  <si>
    <t>Рукав напорный ф18мм -30м, рукав маслобензостойкий 20мм-30м , трактор, компрессор,САК</t>
  </si>
  <si>
    <t>Текущий ремонт сетей ТВС от ТК  ж.д. ул. Попугаевой 10 (L=35м)</t>
  </si>
  <si>
    <t>02.06.2025 по 31.08.2025</t>
  </si>
  <si>
    <t xml:space="preserve">Труба ст 09Г2С d57*4,0 - горячедеформированная ГОСТ 8732-78 </t>
  </si>
  <si>
    <t>Кран шаровой Ду50 Ру40кгс/см2, приварной, ст.09Г2С</t>
  </si>
  <si>
    <t>Отвод 90-57х4 (Ду-50) Ст20  ГОСТ 17375-2001</t>
  </si>
  <si>
    <t>Кран шаровой сталь КШ.Ц.С ДУ 15 РУ40кгс/см2 ВР/под приварку L=168мм спускной LD КШ.Ц.С.015.040.Н/П.02</t>
  </si>
  <si>
    <t>Труба стальная бесшовная Ст20 ГОСТ 32528-2013 d32*3,2 мм</t>
  </si>
  <si>
    <t>Отвод 90-42,4х3,2 (Ду-32)Ст20  ГОСТ 17375-2001</t>
  </si>
  <si>
    <t>Кран шаровой Ду32 Ру40кгс/см2, приварной, ст.09Г2С</t>
  </si>
  <si>
    <t xml:space="preserve">Электроды ОК-46 3,0х350 мм (5,3 кг) ESAB </t>
  </si>
  <si>
    <t xml:space="preserve">Электроды ОК-46 4,0х450 мм (6,6 кг) ESAB </t>
  </si>
  <si>
    <t>Фольгоизол СРФК 200-100</t>
  </si>
  <si>
    <t>Маты минераловатные Марка М-25ф (4500х1200х100) фольгированная</t>
  </si>
  <si>
    <t>Краска эмаль КО 8101 ТУ2312-24358611-2013</t>
  </si>
  <si>
    <t>Проволока вязальная 1,2 мм ГОСТ 3282-74</t>
  </si>
  <si>
    <t>Доска обрезная толщ. 30мм</t>
  </si>
  <si>
    <t>Брусок 60*60мм</t>
  </si>
  <si>
    <t xml:space="preserve">Гвозди L 3х70мм </t>
  </si>
  <si>
    <t>Гвозди L 3,5x90мм</t>
  </si>
  <si>
    <t>Текущий ремонт сетей ТВС от ТК до ж.д. ул. Попугаевой 11 (L=30м)</t>
  </si>
  <si>
    <t>16.06.2025 по 31.08.2025</t>
  </si>
  <si>
    <t>Отвод П45 57х4 (Ду-50) стальной (Ст.20) 45 градусов ГОСТ 17375</t>
  </si>
  <si>
    <t>ОТВОД 45-1-42,4Х3,2  (Ду-32) СТ.09Г2С ГОСТ 17375-2001</t>
  </si>
  <si>
    <t>Текущий ремонт сетей ТВС от ТК до ж.д. ул. Попугаевой 12 (L=35м)</t>
  </si>
  <si>
    <t>26.06.2025 по 31.08.2025</t>
  </si>
  <si>
    <t>ОТВОД 45-1-42,4Х3,2  (Ду-32) Ст20  ГОСТ 17375-2001</t>
  </si>
  <si>
    <t>Текущий ремонт сетей ТВС от ТК до ж.д. ул. Попугаевой 14(L=31м)</t>
  </si>
  <si>
    <t>01.07.2025 по 31.08.2025</t>
  </si>
  <si>
    <t>Отвод 90-57х4 (Ду-50)Ст20  ГОСТ 17375-2001</t>
  </si>
  <si>
    <t>Текущий ремонт сетей ТВС от ТК до ж.д. ул. Попугаевой 13(L=18м)</t>
  </si>
  <si>
    <t>21.07.2025 по 31.08.2025</t>
  </si>
  <si>
    <t>Текущий ремонт сетей ТВС от ТК до ж.д. ул. Попугаевой 3 (L=83м)</t>
  </si>
  <si>
    <t>04.08.2025 по 31.08.2025</t>
  </si>
  <si>
    <t>Отвод 90-42,4х3,2 (Ду-32)Ст20  17375-2001</t>
  </si>
  <si>
    <t>ОТВОД 45-1-42,4Х3,2  (Ду-32)Ст20  ГОСТ 17375-2001</t>
  </si>
  <si>
    <t xml:space="preserve">30.06.2025 по 31.08.2025  </t>
  </si>
  <si>
    <t xml:space="preserve">Труба стальная бесшовная Ст20 ГОСТ 32528-2013  d57*4,0 </t>
  </si>
  <si>
    <t xml:space="preserve">Труба стальная бесшовная Ст20 ГОСТ 32528-2013   d76*4,0 </t>
  </si>
  <si>
    <t xml:space="preserve">Труба стальная горячедеформированная ГОСТ 8732-78   d89*5,0 </t>
  </si>
  <si>
    <t xml:space="preserve">Труба стальная горячедеформированная ГОСТ 8732-78   d108*5,0 </t>
  </si>
  <si>
    <t>Кран шаровой Ду50 Ру16кгс/см2, фланцевый, ст.09Г2С, с КОФ</t>
  </si>
  <si>
    <t>Кран шаровой Ду80 Ру16кгс/см2, фланцевый, ст.09Г2С, с КОФ</t>
  </si>
  <si>
    <t>Кран шаровой Ду100 Ру16кгс/см2, фланцевый, ст.09Г2С, с КОФ</t>
  </si>
  <si>
    <t>Кран шаровой Ду150 Ру16кгс/см2, фланцевый, ст.09Г2С, с КОФ</t>
  </si>
  <si>
    <t>Кран шаровой Ду200 Ру16кгс/см2, фланцевый, полнопроходной, ст.09Г2С, с КОФ</t>
  </si>
  <si>
    <t>Кран шаровой Ду250 Ру16кгс/см2, фланцевый, полнопроходной, ст.09Г2С, с КОФ</t>
  </si>
  <si>
    <t>Отвод 90-76х4 (Ду-65) Ст20  ГОСТ 17375-2001</t>
  </si>
  <si>
    <t>Отвод 90-89х5 (Ду-80) Ст20  ГОСТ 17375-2001</t>
  </si>
  <si>
    <t>Отвод 90-108х5 (Ду-100) Ст20  ГОСТ 17375-2001</t>
  </si>
  <si>
    <t>Стеклофольма-ткань СФК-(160-35), рулон 1*50м ТУ 5760-001-54432109-2015</t>
  </si>
  <si>
    <t>01.05.2025 по 31.08.2025</t>
  </si>
  <si>
    <t xml:space="preserve">Труба стальная бесшовная Ст20 ГОСТ 32528-2013  d25*3,2 мм </t>
  </si>
  <si>
    <t xml:space="preserve">Труба стальная горячедеформированная ГОСТ 8732-78   d57*4,0 </t>
  </si>
  <si>
    <t>Труба ст 09Г2С d89*5,0 - горячедеформированная ГОСТ 8732-78</t>
  </si>
  <si>
    <t xml:space="preserve">Труба ст 09Г2С d108*5,0 - горячедеформированная ГОСТ 8732-78 </t>
  </si>
  <si>
    <t>Кран шаровой Ду25 Ру40кгс/см2, приварной, ст.09Г2С</t>
  </si>
  <si>
    <t>Кран шаровой Ду40 Ру40кгс/см2, приварной, ст.09Г2С</t>
  </si>
  <si>
    <t>Отвод 90-45х3,5 (Ду-40) Ст20 ГОСТ 17375-2001</t>
  </si>
  <si>
    <t>Отвод 90-57х4 (Ду-50)Ст20 ГОСТ 17375-2001</t>
  </si>
  <si>
    <t>Отвод 90-76х4 (Ду-65)Ст20  ГОСТ 17375-2001</t>
  </si>
  <si>
    <t>Отвод 90-108х5 (Ду-100)Ст20  ГОСТ 17375-2001</t>
  </si>
  <si>
    <t>Текущий ремонт от  К10  подземном коллекторе Юбилейная 13 хим.вода 184 м (ТАРИФ ВОДОСНАБЖЕНИЕ Х/О)</t>
  </si>
  <si>
    <t>Труба полипропилен PN20 арм. стекловол. d 160х21,9</t>
  </si>
  <si>
    <t>Труба полипропилен PN20 арм. стекловол. d 110х15,1</t>
  </si>
  <si>
    <t>Труба полипропилен PN20 арм. стекловол. d 63х10,5</t>
  </si>
  <si>
    <t>Муфта полипропилен 160мм (соединительная)</t>
  </si>
  <si>
    <t>Муфта полипропилен 110мм (соединительная)</t>
  </si>
  <si>
    <t>Муфта полипропилен 63мм (соединительная)</t>
  </si>
  <si>
    <t>Угольник полипропилен 90° 160 мм. (отвод)</t>
  </si>
  <si>
    <t>Угольник полипропилен 90° 110 мм. (отвод)</t>
  </si>
  <si>
    <t>Тройник переходной 160*50*160</t>
  </si>
  <si>
    <t>Тройник переходной 110*50*110</t>
  </si>
  <si>
    <t>Кран шаровой ППР Ду63</t>
  </si>
  <si>
    <t>PPR Американка муфтовая ВР D63-2</t>
  </si>
  <si>
    <t>Кран шаровой d 32 мм полипропилен</t>
  </si>
  <si>
    <t>Бурт под фланец 160 мм. Полипропилен</t>
  </si>
  <si>
    <t>Фланец DN 159 под бурт 160 мм</t>
  </si>
  <si>
    <t>Бурт под фланец 110 мм. Полипропилен</t>
  </si>
  <si>
    <t>Фланец DN 100 под  бурт 110 мм</t>
  </si>
  <si>
    <t>Стеклоткань Э3/1-100П (95) ТУ 5950-001-39658997-2019</t>
  </si>
  <si>
    <t xml:space="preserve">Маты минераловатные Марка М-25ф (6000х1200х80) </t>
  </si>
  <si>
    <t xml:space="preserve"> с 21.07.2025  по 03.08.2025</t>
  </si>
  <si>
    <t xml:space="preserve">Труба эл.сварная  Ø 76*4мм  </t>
  </si>
  <si>
    <t xml:space="preserve">труба эл.сварная  Ø 57*3,5мм  </t>
  </si>
  <si>
    <t xml:space="preserve">Утеплитель"URSA"-25/80 </t>
  </si>
  <si>
    <t xml:space="preserve">Фольгоизол СРФК </t>
  </si>
  <si>
    <t>Ревизия и ремонт сетей ГВС (Т3,Т4) ЦГК (частичный ремонт участка Т3,Т4 ул. Советская д.13  )</t>
  </si>
  <si>
    <t>с 04.08.2025  по 17.08.2025</t>
  </si>
  <si>
    <t xml:space="preserve">Труба эл.сварная  Ø 159*4мм  </t>
  </si>
  <si>
    <t xml:space="preserve">Труба эл.сварная  Ø114*4мм  </t>
  </si>
  <si>
    <t>Изоляция магистральных, крыловых сетей ТВС и К нижнего и верхнего поселка Айхал</t>
  </si>
  <si>
    <t>01,07.2025 по 31.08.2025</t>
  </si>
  <si>
    <t>Маты URSA М-25 ГФ 100мм -30м3, стеклоткань ЭЗ/1-100 - 200м2 , фольгоизол СРФ изокром-ф -60м2, фольматкань-ткань- 50м2</t>
  </si>
  <si>
    <t xml:space="preserve"> С 15.06.25 по 31.08.2025</t>
  </si>
  <si>
    <t>Сальниковая набивка АФТ 14х14-3кг,Сальниковая набивка АФТ 16х16 -5кг, Резина сырая 6620 ГХ каландр толщ. 1,5мм ТУ 38.105.1082-86 -10 кг</t>
  </si>
  <si>
    <t xml:space="preserve"> С 01.06.25 по 20.09.2025</t>
  </si>
  <si>
    <t>Доска обрезная 40мм = 1м3, Доска обрезная 30мм = 3м3, необрезная 25мм = 1м3, гвозди 3,5х90мм-5кг, гвозди 3х70мм -5кг</t>
  </si>
  <si>
    <t>Текущий ремонт сетей ТВС, замена з/арматуры на врезках к жилым домам Нижнего поселка (ул. Амакинская, ул. Полярная, ул. Стрельникова)</t>
  </si>
  <si>
    <t>Гидропневмопромывка сетей теплоснабжения (бокс ТВК-Склад, бокс УМиТ)</t>
  </si>
  <si>
    <t>Текущий ремонт сетей ТВС, замена з/арматуры на врезках к МКД в подземном коллекторе     ( Юбилейная 13,14, Энтузиастов 3, Кадзова 2)</t>
  </si>
  <si>
    <t>от К48 ул. Юбилейная 4 до К21 ул. Энтузиастов 2.</t>
  </si>
  <si>
    <t>01.06.2025 по 31.08.2025</t>
  </si>
  <si>
    <t>Труба стальнаяст 09Г2С горячедеформированная ГОСТ 8732-78  ф273*9мм</t>
  </si>
  <si>
    <t>Труба стальнаяст 09Г2С горячедеформированная ГОСТ 8732-78 ф89*6мм</t>
  </si>
  <si>
    <t>Кран шаровой Ду250 Ру16кгс/см2, фланцевый, ст.09Г2С, с КОФ полнопроходной</t>
  </si>
  <si>
    <t>Кран шаровой Ду80 Ру16кгс/см2, фланцевый, ст.09Г2С, с КОФ полнопроходной</t>
  </si>
  <si>
    <t>Кран шаровой Ду50 Ру16кгс/см2, фланцевый, ст.09Г2С, с КОФ полнопроходной</t>
  </si>
  <si>
    <t>Швеллер № 14П -ГОСТ 8240-97, L-250мм</t>
  </si>
  <si>
    <t>т</t>
  </si>
  <si>
    <t>Отвод стальной штампованный крутоизогнутый Ст20  90гр ГОСТ 17375-01 ф273*9мм</t>
  </si>
  <si>
    <t>Отвод стальной штампованный крутоизогнутый Ст20  45гр ГОСТ 17375-01 ф273*9мм</t>
  </si>
  <si>
    <t>Труба стальнаяст 09Г2С горячедеформированная ГОСТ 8732-78 ф89*5мм</t>
  </si>
  <si>
    <t xml:space="preserve">Труба стальнаяст 09Г2С горячедеформированная ГОСТ 8732-78  d57*4,0 </t>
  </si>
  <si>
    <t>Труба стальнаяст 09Г2С горячедеформированная ГОСТ 8732-78 d76*4,5</t>
  </si>
  <si>
    <t>Швелер 12П ГОСТ 8240-97 (48 опор+20 опор)</t>
  </si>
  <si>
    <t>Труба Ф820*10мм (б/у труба для гильзы)</t>
  </si>
  <si>
    <t>Отвод стальной штампованный крутоизогнутый Ст20  90гр ГОСТ 17375-01 ф89*4,5мм</t>
  </si>
  <si>
    <t>Отвод стальной штампованный крутоизогнутый Ст20  45гр ГОСТ 17375-01 ф89*4,5мм</t>
  </si>
  <si>
    <t>Заглушка эллиптическая 89*4,5 Ст20  ГОСТ 17379-2001</t>
  </si>
  <si>
    <t>Отвод стальной штампованный крутоизогнутый Ст20 90гр ГОСТ 17375-01 ф57*4,5мм</t>
  </si>
  <si>
    <t>Отвод стальной штампованный крутоизогнутый Ст20 45гр ГОСТ 17375-01 ф57*4,5мм</t>
  </si>
  <si>
    <t>Отвод стальной штампованный крутоизогнутый Ст20  90гр ГОСТ 17375-01 ф76*4,5мм</t>
  </si>
  <si>
    <t>Кран шаровой Ду100 Ру16кгс/см2, фланцевый, ст.09Г2С, с КОФ полнопроходной</t>
  </si>
  <si>
    <t>Кран шаровой Ду32 Ру40кгс/см2, приварной, ст.09Г2С полнопроходной</t>
  </si>
  <si>
    <t>Кран шаровой Ду25 Ру40кгс/см2, приварной, ст.09Г2С полнопроходной</t>
  </si>
  <si>
    <t>ТП ПНС-2 - АМНУ (наружные сети участок сетей от Теплопункт ПНС-2 до АМНУ 294м.)</t>
  </si>
  <si>
    <t>Труба стальнаяст 09Г2С горячедеформированная ГОСТ 8732-78 ф325*8мм</t>
  </si>
  <si>
    <t>Труба стальнаяст 09Г2С горячедеформированная ГОСТ 8732-78 ф159*6мм</t>
  </si>
  <si>
    <t>Труба Ф520*10мм (б/у труба для гильзы)</t>
  </si>
  <si>
    <t>Швеллер 16П ГОСТ 8240-97 L-25 см</t>
  </si>
  <si>
    <t>Швеллер 12П ГОСТ 8240-97 L-25 см</t>
  </si>
  <si>
    <t>Швеллер 8П ГОСТ 8240-97 L-25 см</t>
  </si>
  <si>
    <t>Отвод стальной штампованный крутоизогнутый Ст20  90гр ГОСТ 17375-01 ф325*8мм</t>
  </si>
  <si>
    <t>Отвод стальной штампованный крутоизогнутый Ст20  45гр ГОСТ 17375-01 ф325*8мм</t>
  </si>
  <si>
    <t>Отвод стальной штампованный крутоизогнутый Ст20  90гр ГОСТ 17375-01 ф114*8мм</t>
  </si>
  <si>
    <t>Переход стальной концентрический ГОСТ 17378-2001 ф325*114мм</t>
  </si>
  <si>
    <t>Переход стальной концентрический ГОСТ 17378-2001 ф159*114мм</t>
  </si>
  <si>
    <t>Тройник стальной равнопроходной ГОСТ 17376-2001 ф159*159мм</t>
  </si>
  <si>
    <t>Тройник стальной равнопроходной ГОСТ 17376-2001 ф114*114мм</t>
  </si>
  <si>
    <t>Кран шаровой редуционный Ду300 Ру16кгс/см2, фланцевый, ст.09Г2С, с КОФ полнопроходной</t>
  </si>
  <si>
    <t>Кран шаровой Ду150 Ру16кгс/см2, фланцевый, ст.09Г2С, с КОФ полнопроходной</t>
  </si>
  <si>
    <t>Кран шаровой Ду32 Ру40кгс/см2, фланцевый, ст.09Г2С полнопроходной</t>
  </si>
  <si>
    <t xml:space="preserve">не требуется </t>
  </si>
  <si>
    <t>Гидравлические испытания котлов</t>
  </si>
  <si>
    <t xml:space="preserve">Ремонт котлового оборудования </t>
  </si>
  <si>
    <t>04.08.2025 - 17.08.2025</t>
  </si>
  <si>
    <t>03.07.2025 - 28.07.2025</t>
  </si>
  <si>
    <t>Сварочные электроды ESAB ОК 46.00 3,0х350м; ЭСАБ (ESAB) (5,3кг), ГОСТ 9466-75/9467-75 - 8 кг.</t>
  </si>
  <si>
    <t>Кран шаровый стальной КШ.Ц.Ф Ду 80 Ру16 ФЛ L=210ММ полнопроходнойLD КШ.Ц.Ф.080.016.П/П.02 - 4 шт.</t>
  </si>
  <si>
    <t>Сварочные электроды ESAB ОК 46.00 3,0х350м; ЭСАБ (ESAB) (5,3кг), ГОСТ 9466-75/9467-75 - 10 кг.</t>
  </si>
  <si>
    <t>Ревизия электрооборудования ВРУ-0,4 кВ, 2КТП 1000/6/0,4 кВ, электрооборудования котельной</t>
  </si>
  <si>
    <t xml:space="preserve">Спирт изоприловый технический-0,5 л, Полотно техническое Неткол -1 п,м      </t>
  </si>
  <si>
    <t>21.07.2025 - 03.08.2025</t>
  </si>
  <si>
    <t xml:space="preserve">Ремонт нассного оборудования </t>
  </si>
  <si>
    <t>Кран шаровый стальной фланцевый Ду-50 Ру-16 L=180мм LD КШ.Ц.Ф.050.040.П/П - 3 шт.</t>
  </si>
  <si>
    <t xml:space="preserve">Ремонт теплообменного оборудования </t>
  </si>
  <si>
    <t>07.07.2025 - 04.8.2025</t>
  </si>
  <si>
    <t>Труба ст. 09Г2С d108х5,0 мм -  горячедеформированная ГОСТ 8732-78 - 152,4 кг.</t>
  </si>
  <si>
    <t>Отвод 90-108х5 (Ду-100) -09Г2С ГОСТ 17375-2001 - 5 шт.</t>
  </si>
  <si>
    <t>Кран шаровый стальной фланцевый Ду-50 Ру-16 L=180мм LD КШ.Ц.Ф.050.040.П/П - 4 шт.</t>
  </si>
  <si>
    <t>Кран шаровый фланцевый полнопроходной Ду-150 Ру-16 с редуктором LD КШЦФ - 2 шт.</t>
  </si>
  <si>
    <t>Промывка ёмкости по ГВС</t>
  </si>
  <si>
    <t>Ревизия электрооборудования ВРУ-0,4 кВ, 2КТП 1000/6/0,4 кВ</t>
  </si>
  <si>
    <t xml:space="preserve">Ревизию ДЭС-400 кВт </t>
  </si>
  <si>
    <t>18.08.2025 - 20.08.2025</t>
  </si>
  <si>
    <t xml:space="preserve"> Спирт изоприловый технический-0,5 л, Полотно техническое Неткол -1 п,м     </t>
  </si>
  <si>
    <t xml:space="preserve">Ремонт насосного оборудования </t>
  </si>
  <si>
    <t>18.08.025 - 29.08.2025</t>
  </si>
  <si>
    <t>Подшипник 6212 ZZ C3 - 3 шт.</t>
  </si>
  <si>
    <t>Подшипник 6312 ZZ C3 - 3 шт.</t>
  </si>
  <si>
    <t>Антивибрационный компенасатор FAF 5050 Ду 200 Ру 16 - 4 шт.</t>
  </si>
  <si>
    <t>Фланец плоский стальной 1-80-16 ГОСТ 12820, Ру-16, Ду-80 - 8 шт.</t>
  </si>
  <si>
    <t>Труба ст. 09Г2С d89х5,0 мм   горячедеформированная ГОСТ 8732-78 -170,4 кг.</t>
  </si>
  <si>
    <t>Отвод П90 89х4 09Г2С 90 градусов ГОСТ 17375-2001 - 6 шт.</t>
  </si>
  <si>
    <t>Клапан обратный двухстворчатый чугунный межфланцевый Ду-80 Ру-16 (Т&lt;110°С) ств чугун CB3448N Tecofi - 5 шт.</t>
  </si>
  <si>
    <t>16.06.2025 - 27.06.2025</t>
  </si>
  <si>
    <t>Кран шаровый стальной КШ.Ц.Ф Ду 80 Ру 16 ФЛ L=210ММ полнопроходнойLD КШ.Ц.Ф.080.016.П/П.02 - 4 шт.</t>
  </si>
  <si>
    <t>Клапан предохранительный полноподъемный пружинный стальной с ручным подрывом  Ду 100 Ру 16 предел настройки пружины Pn 2,5 …. 4,5 кгс/см2, N-пружины - 53, сталь 17с6нж, Арма-Пром - 2 шт.</t>
  </si>
  <si>
    <t>Труба ст. 09Г2С d89х5,0 мм   горячедеформированная ГОСТ 8732-78 - 100 кг.</t>
  </si>
  <si>
    <t>Клей для уплотнений Bostik 1782 - 5 шт.</t>
  </si>
  <si>
    <t>Уплотнения для теплообменника РосВеп GX-026Mx127, материал прокладок EPDM материал соединений  СТ3. - 1 к-т.</t>
  </si>
  <si>
    <t>Клей для уплотнений Bostik 1782 - 10 шт.</t>
  </si>
  <si>
    <t>Уплотнения для теплообменника РосВеп GX-26Mx41, материал прокладок EPDM материал соединений  СТ3. - 2 к-т.</t>
  </si>
  <si>
    <t>01.07.2025 - 18.07.2025</t>
  </si>
  <si>
    <t>Кран шаровый стальной фланцевый Ду-50 Ру-16 L=180мм LD КШ.Ц.Ф.050.040.П/П - 8 шт.</t>
  </si>
  <si>
    <t>Клапан предохранительный полноподъемный пружинный стальной с ручным подрывом  Ду 80 Ру 16 предел настройки пружины Pn 3 …. 5 кгс/см2, N-пружины - 32,  сталь 17с6нж, Арма-Пром - 2 шт.</t>
  </si>
  <si>
    <t>Антивибрационный компенасатор FAF 5050 Ду 100 Ру 16 - 2 шт.</t>
  </si>
  <si>
    <t>Труба ст. 09Г2С d57х4,0 мм - горячедеформированная ГОСТ 8732-78 - 105 кг.</t>
  </si>
  <si>
    <t>Клапан обратный межфланцевый двухстворчатый Ру-16 Ду-50 Tecofi - 2 шт.</t>
  </si>
  <si>
    <t>Кран шаровый стальной КШ.Ц.Ф ДУ 100 РУ25 ФЛ L=350ММ полнопроходной L=350 LD КШ.Ц.Ф.100.025.П/П.02 - 4 шт.</t>
  </si>
  <si>
    <t>Антивибрационный компенсатор FAF 5050 Ду 50 Ру 16 - 4 шт.</t>
  </si>
  <si>
    <t>Клапан обратный двухстворчатый чугунный межфланцевый Ду-100 Ру-16 (Т&lt;120°С) ств чугун Benarmo - 2 шт.</t>
  </si>
  <si>
    <t>09.06.2025 - 20.06.2025</t>
  </si>
  <si>
    <t>Кран шаровый фланцевый полнопроходной Ду-250 Ру-16 с редуктором LD КШЦФ - 4 шт.</t>
  </si>
  <si>
    <t>Уплотнения для теплообменника Машимпэкс NT150/2LH/B-16/193, материал прокладок EPDM материал соединений  СТ3.тип уплотнений glueless - 1 к-т</t>
  </si>
  <si>
    <t>16.06.2025-30.06.2025</t>
  </si>
  <si>
    <t>Клапан предохранительный пружинный угловой сталь 17с6нж Ду50х80 Ру16 фл/фл Рср=6бар Рн=4...8бар пружина №13 Арма-Пром - 2 шт.</t>
  </si>
  <si>
    <t>Кран шаровый приварной с редуктором  Ду200, Ру25кгс/см2, П/П - 2 шт.</t>
  </si>
  <si>
    <t>Клапан предохранительный пружинный угловой сталь 17с6нж Ду50х80 Ру16 фл/фл Рср=6 бар Рн=4...8 бар пружина №13 Арма-Пром 2 шт.</t>
  </si>
  <si>
    <t>Сварочные электроды ESAB ОК 46.00 3,0х350м; ЭСАБ (ESAB) (5,3кг), ГОСТ 9466-75/9467-75 - 3 кг.</t>
  </si>
  <si>
    <t>Ревизия электрооборудования ВРУ-0,4 кВ,</t>
  </si>
  <si>
    <t>14.07.2025 - 18.07.2025</t>
  </si>
  <si>
    <t>Кран шаровый стальной КШ.Ц.Ф Ду 80 Ру 16 ФЛ L=350ММ полнопроходной L=350 LD КШ.Ц.Ф.100.025.П/П.02 - 5 шт.</t>
  </si>
  <si>
    <t>Фланец плоский Ду 80 Ру 16 1 ст.20 ГОСТ 12820-80 - 5 шт.</t>
  </si>
  <si>
    <t>Шпонка Н49.837.01.019 ст.шпон. - 2 шт.</t>
  </si>
  <si>
    <t>Подшипник 307 (6307) шариковый 35-80-21 - 4 шт.</t>
  </si>
  <si>
    <t>Сварочные электроды ESAB ОК 46.00 3,0х350м; ЭСАБ (ESAB) (5,3кг), ГОСТ 9466-75/9467-75 - 5 шт.</t>
  </si>
  <si>
    <t xml:space="preserve">Техническре обслуживание: Подстанция  2-КТП-250-6/0,4кВ         </t>
  </si>
  <si>
    <t>02.06.2025 - 09.06.2025</t>
  </si>
  <si>
    <t>Спирт изоприловый технический-0,5 л, Полотно техническое Неткол- 1 п.м,</t>
  </si>
  <si>
    <t xml:space="preserve">Ревизия,протяжка контактных соединений электродвигателей насосных агрегатов. </t>
  </si>
  <si>
    <t>10.06.2025 -16.06.2025</t>
  </si>
  <si>
    <t xml:space="preserve">Ревизия,протяжка контактных соединений электродвигателей насосных агрегатов.    </t>
  </si>
  <si>
    <t>24.06.2025 - 27. 07.2025</t>
  </si>
  <si>
    <t xml:space="preserve">Спирт изоприловый технический-0,5 л, Полотно техническое Неткол -1 п,м     </t>
  </si>
  <si>
    <t>Ревизия п/ст 2КТПН 160/10/0,4 кВ</t>
  </si>
  <si>
    <t>01.06.2025 - 21.07.2025</t>
  </si>
  <si>
    <t>Кран шаровый стальной КШ.Ц.Ф.Р Ду 200 Ру16 фл с редуктором полнопроходной LD - 2 шт.</t>
  </si>
  <si>
    <t>Затвор Гранвэл ЗПТС-FL(W)-MDV-HT с редуктором Ру-16 Ду-200 - 2 шт.</t>
  </si>
  <si>
    <t>Затвор Гранвэл ЗПВС-FL(W)-MDV-E с редуктором Ру-16 Ду-150 - 2 шт.</t>
  </si>
  <si>
    <t>Кран шаровой стальной КШ.Ц.Ф.Р Ду 250 Ру16 фл с редуктором полнопроходной LD КШ.Ц.Ф.Р.250.016.П/П.02 007-6661 - 2 шт.</t>
  </si>
  <si>
    <t>Кран шаровый стальной фланцевый Ду-50 Ру-16 L=180мм LD КШ.Ц.Ф.050.040.П/П - 10 шт.</t>
  </si>
  <si>
    <t>Клей для уплотнений Bostik 1782 - 15 шт.</t>
  </si>
  <si>
    <t>Уплотнения для теплообменника GXD-051-Н-5-P-223, материал уплотнений EPDM(Clip-On), Материал соединений СТ3 - 1125 шт.</t>
  </si>
  <si>
    <t>Труба ст. 09Г2С d159х6,0 мм горячедеформированная ГОСТ 8732-78 - 135,84 кг.</t>
  </si>
  <si>
    <t>Труба ст. 09Г2С d89х5,0 мм горячедеформированная ГОСТ 8732-78 - 200 кг.</t>
  </si>
  <si>
    <t>Сварочные электроды ESAB ОК 46.00 3,0х350м; ЭСАБ (ESAB) (5,3кг), ГОСТ 9466-75/9467-75 - 15,9 кг.</t>
  </si>
  <si>
    <t>Затвор дисковый поворотный Гранвэл тип ЗПВС с редуктором Ду300, Ру16 бар - 2 шт.</t>
  </si>
  <si>
    <t>Клапан обратный CV16 Ду300 Ру16 межфланцевый двустворчатый - 2 шт.</t>
  </si>
  <si>
    <t>Кран шаровый стальной  LD Ду32 Ру40 под приварку КШ.Ц.П.032/032.040.02 полнопроходной - 8 шт.</t>
  </si>
  <si>
    <t>Промывка ёмкости по ГВС №1</t>
  </si>
  <si>
    <t>16.06.2025 - 30.06.2025</t>
  </si>
  <si>
    <t>Промывка ёмкости по ГВС №2</t>
  </si>
  <si>
    <t xml:space="preserve">Исполнительный механизм МЭПК-6300/50-60У-IIВТ4 -03 У2 (ДА-50), Исполнительный механизм МЭПК-6300/50-30У-IIВТ4 -03 У2 (подпитка сет.вода),Спирт изоприловый технический-0,5 л, Полотно техническое Неткол -1 п,м     </t>
  </si>
  <si>
    <t xml:space="preserve">Ревизия приборов учёта на объекте ЦГК.  </t>
  </si>
  <si>
    <t xml:space="preserve">Протяжка внутренних соединений с ревизией шкафов управления на объекте ЦГК.      </t>
  </si>
  <si>
    <t xml:space="preserve">Ревизия приборов учёта на объекте БМГК (ЦЭК).  </t>
  </si>
  <si>
    <t>02.06.2025-06.06.2025</t>
  </si>
  <si>
    <t xml:space="preserve">Протяжка внутренних соединений с ревизией шкафов управления на объекте БМГК (ЦЭК).   </t>
  </si>
  <si>
    <t>09.06.2025-12.06.2025</t>
  </si>
  <si>
    <t>Манометр ТМ-610Р.00 (0...10 кгс/см2) М20х1.5,Манометр ТМ-610Р.00 (0...16 кгс/см2) М20х1.5;Кран шаровой для подключения манометра ;ПРОКЛАДКА ПОД МАНОМЕТР, МЕДЬ ОТОЖЖЕННАЯ, МЯГКАЯ 18*6*1,5 (G1/2, М20Х1,5) ;ШАЙБА ПАРОНИТ ДЛЯ МАНОМЕТРОВ G1/2", M20X1.5;</t>
  </si>
  <si>
    <t xml:space="preserve">Ревизия оборудования КИПиА на объекте БМГК (ЦЭК).  </t>
  </si>
  <si>
    <t>Замок э/магнитный ML-400, Кнопка выхода SB-2(114391)</t>
  </si>
  <si>
    <t>Ревизия приборов учёта на объекте ТП "БСИ"</t>
  </si>
  <si>
    <t>18.06.2025-20.06.2025</t>
  </si>
  <si>
    <t>Протяжка внутренних соединений с ревизией шкафов управления на объекте ТП "БСИ"</t>
  </si>
  <si>
    <t>23.06.2025-26.06.2025</t>
  </si>
  <si>
    <t>Ревизия оборудования КИПиА на объекте ТП "БСИ"</t>
  </si>
  <si>
    <t>27.06.2025-30.06.2025</t>
  </si>
  <si>
    <t>Манометр ТМ-610Р.00 (0...16 кгс/см2) М20х1.5, ;ПРОКЛАДКА ПОД МАНОМЕТР, МЕДЬ ОТОЖЖЕННАЯ, МЯГКАЯ 18*6*1,5 (G1/2, М20Х1,5) ;ШАЙБА ПАРОНИТ ДЛЯ МАНОМЕТРОВ G1/2", M20X1.5;Кран шаровой для подключения манометра</t>
  </si>
  <si>
    <t>Ревизия приборов учёта на объекте ТП "ПНС-2"</t>
  </si>
  <si>
    <t>01.07.2025-04.07.2025</t>
  </si>
  <si>
    <t>Протяжка внутренних соединений с ревизией шкафов управления на объекте ТП "ПНС-2"</t>
  </si>
  <si>
    <t>07.07.2025-10.07.2025</t>
  </si>
  <si>
    <t>Ревизия оборудования КИПиА на объекте ТП "ПНС-2"</t>
  </si>
  <si>
    <t>11.07.2025-17.07.2025</t>
  </si>
  <si>
    <t>Ревизия электроприводов клапанов, регуляторов на объекте ТП "ВРТ"</t>
  </si>
  <si>
    <t>18.07.2025-22.07.2025</t>
  </si>
  <si>
    <t>Ревизия приборов учёта на объекте ТП "ВРТ"</t>
  </si>
  <si>
    <t>23.07.2025-.25.07.2025</t>
  </si>
  <si>
    <t>Протяжка внутренних соединений с ревизией шкафов управления на объекте ТП "ВРТ"</t>
  </si>
  <si>
    <t>28.07.2025-30.07.2025</t>
  </si>
  <si>
    <t xml:space="preserve">Кабель коаксиальный ДалСВЯЗЬ 8D-FB CCA LSZH бухта 100 м, Спирт изоприловый технический-0,5 л, Полотно техническое Неткол -1 п,м     </t>
  </si>
  <si>
    <t>Ревизия оборудования КИПиА на объекте ТП "ВРТ"</t>
  </si>
  <si>
    <t>31.07.2025-04.08.2025</t>
  </si>
  <si>
    <t>Ревизия электроприводов клапанов, регуляторов на объекте ТП "Энергоблок"</t>
  </si>
  <si>
    <t>05.08.2025-08.08.2025</t>
  </si>
  <si>
    <t>Ревизия приборов учёта на объекте ТП "Энергоблок"</t>
  </si>
  <si>
    <t>11.08.2025-14.08.2025</t>
  </si>
  <si>
    <t>Протяжка внутренних соединений с ревизией шкафов управления на объекте ТП "Энергоблок"</t>
  </si>
  <si>
    <t>15.08.2025-19.08.2025</t>
  </si>
  <si>
    <t>Ревизия оборудования КИПиА на объекте ТП "Энергоблок"</t>
  </si>
  <si>
    <t>20.08.2025-25.08.2025</t>
  </si>
  <si>
    <t xml:space="preserve">Ревизия оборудования КИПиА, средств измерений на объеткте ЦЭК.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</si>
  <si>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26.08.2025-29.08.2025</t>
  </si>
  <si>
    <t>Кран шаровый стальной под приварку Ду-20 Ру-40 L=230мм полнопроходной LD КШ.Ц.П.020.040.П/П - 14 шт.</t>
  </si>
  <si>
    <t>Кран шаровый стальной под приварку Ду-25 Ру-40 L=230мм полнопроходной LD КШ.Ц.П.025.040.П/П - 14 шт.</t>
  </si>
  <si>
    <t>Кран шаровый стальной  КШ.Ц.П ДУ 15 РУ40 под приварку L=200ММ полнопроходной LD КШ.Ц.П.015.040.П/П.02 - 24 шт.</t>
  </si>
  <si>
    <t>Сварочные электроды ESAB ОК 46.00 3,0х350м; ЭСАБ (ESAB) (5,3кг), ГОСТ 9466-75/9467-75 - 5 кг.</t>
  </si>
  <si>
    <t>Подшипник  313 (6313) ГОСТ 8338 - 5 шт.</t>
  </si>
  <si>
    <t>Подшипник 3086313 313 ГПЗ-20 ГОСТ 8338-75 - 5 шт.</t>
  </si>
  <si>
    <t>Труба ст. 09Г2С d159х6,0 мм -  горячедеформированная ГОСТ 8732-78 - 407,52 кг.</t>
  </si>
  <si>
    <t>Отвод 90-159х6 (Ду-150) -09Г2С ГОСТ 17375-2001 - 5 шт.</t>
  </si>
  <si>
    <t>Подшипник 6406 (406) 30*90*23мм - 3 шт.</t>
  </si>
  <si>
    <t>Подшипник 6-308 (6308) ГПЗ/СПЗ-4; ГОСТ 8338. - 3 шт</t>
  </si>
  <si>
    <t>Фланец плоский стальной 1-80-16 ГОСТ 12820, Ру-16, Ду-80 - 4 шт.</t>
  </si>
  <si>
    <t>Труба ст. 09Г2С d89х5,0 мм   горячедеформированная ГОСТ 8732-78 -311 кг.</t>
  </si>
  <si>
    <t>Отвод 90-89х5 (Ду-80) -09Г2С ГОСТ 17375-2001 - 4 шт.</t>
  </si>
  <si>
    <t>Кран шаровый стальной под приварку Ду-20 Ру-40 L=230мм полнопроходной LD КШ.Ц.П.020.040.П/П - 6 шт.</t>
  </si>
  <si>
    <t>Сгон стальной в сборе Ду15 L=110мм ГОСТ 8969-75 - 15 шт.</t>
  </si>
  <si>
    <t>Кран шаровый ALSO КШ.Ф.П.050.40-01 Ду50 Ру40 полнопроходной, присоединение - фланцевое, корпус - сталь 20, уплотнение - PTFE, управление - ручка/рычаг - 10 шт.</t>
  </si>
  <si>
    <t>Воздухоотводчик автоматический 1/2" прямой н.р. Flexvent, латунный Meibes - 10 шт.</t>
  </si>
  <si>
    <t>Клапан обратный двухстворчатый чугунный межфланцевый Ду-150 Ру-16 (Т&lt;110°С) ств чугун CB3448N Tecofi - 3 шт.</t>
  </si>
  <si>
    <t>Подшипник 6312ZC3 - 3 шт.</t>
  </si>
  <si>
    <t>Подшипник 6212ZC3 - 3 шт.</t>
  </si>
  <si>
    <t>Антивибрационный компенсатор FAF 5050 Ду 80 Ру 16 - 3 шт.</t>
  </si>
  <si>
    <t>Антивибрационный компенсатор FAF 5050 Ду 100 Ру 16 - 3 шт.</t>
  </si>
  <si>
    <t>Подшипник 6309ZC3 - 3 шт.</t>
  </si>
  <si>
    <t>Подшипник 6209ZC3  - 2 шт.</t>
  </si>
  <si>
    <t>Антивибрационный компенсатор FAF 5050 Ду 100 Ру 16 - 2 шт.</t>
  </si>
  <si>
    <t>Антивибрационный компенсатор FAF 5050 Ду 125 Ру 16 - 2 шт.</t>
  </si>
  <si>
    <t>Кран шаровый стальной фланцевый Ду-50 Ру-16 L=180мм LD КШ.Ц.Ф.050.040.П/П - 2 шт.</t>
  </si>
  <si>
    <t>Подшипник 6209ZC3 - 2 шт.</t>
  </si>
  <si>
    <t>Подшипник 6309ZC3 - 2 шт.</t>
  </si>
  <si>
    <t>Подшипник 6317 СЗ - 4 шт.</t>
  </si>
  <si>
    <t>Антивибрационный компенасатор FAF 5050 Ду 150 Ру 16 - 2 шт.</t>
  </si>
  <si>
    <t>Антивибрационный компенасатор FAF 5050 Ду 200 Ру 16 - 2 шт.</t>
  </si>
  <si>
    <t>Кран шаровый стальной КШ.Ц.Ф Ду 100 Ру 25 ФЛ L=350ММ полнопроходной L=350 LD КШ.Ц.Ф.100.025.П/П.02 - 2 шт.</t>
  </si>
  <si>
    <t>Сварочные электроды ESAB ОК 46.00 3,0х350м; ЭСАБ (ESAB) (5,3кг), ГОСТ 9466-75/9467-75 - 10,6 кг.</t>
  </si>
  <si>
    <t>Кран шаровый стальной КШ.Ц.Ф Ду 100 Ру 16 ФЛ L=350ММ полнопроходной L=350 LD КШ.Ц.Ф.100.025.П/П.02 - 4 шт.</t>
  </si>
  <si>
    <t>Труба ст. 09Г2С d159х6,0 мм -  горячедеформированная ГОСТ 8732-78  - 135,84 кг.</t>
  </si>
  <si>
    <t xml:space="preserve">Замена трубопроводной арматуры на сетях теплоснабжения крыло от ТП «ПНС-2» в сторону ТК «АТА» и кислородной станции АГОКа </t>
  </si>
  <si>
    <t xml:space="preserve">Монтаж отсечной трубопроводной арматуры на сетях теплоснабжения в подземном коллекторе по ул. Кадзова 1 – 3 </t>
  </si>
  <si>
    <t>Труба стальнаяст 09Г2С горячедеформированная ГОСТ 8732-78 ф219*6мм</t>
  </si>
  <si>
    <t>Труба стальнаяст 09Г2С горячедеформированная ГОСТ 8732-78 ф108*5мм</t>
  </si>
  <si>
    <t>Концентрические бесшовные переходы Ø 273х8-219х8 мм ГОСТ 17378-2001. вес: 8,3 кг</t>
  </si>
  <si>
    <t xml:space="preserve">шт </t>
  </si>
  <si>
    <t>Труба стальная бесшовная горячекатаная 09Г2С ГОСТ 8732-78 108*5мм</t>
  </si>
  <si>
    <t>Труба стальная бесшовная горячекатаная 09Г2С ГОСТ 8732-78 76*4мм</t>
  </si>
  <si>
    <t>Отвод стальной штампованный крутоизогнутый Ст20  90гр ГОСТ 17375-01 ф108*5мм</t>
  </si>
  <si>
    <t>Отвод стальной штампованный крутоизогнутый Ст20  90гр ГОСТ 17375-01 ф89*5мм</t>
  </si>
  <si>
    <t>Отвод стальной штампованный крутоизогнутый Ст20  90гр ГОСТ 17375-01 ф76*4мм</t>
  </si>
  <si>
    <t>Кран шаровой Ду200 Ру16кгс/см2, фланцевый, ст.09Г2С, с КОФ полнопроходной</t>
  </si>
  <si>
    <t>Кран шаровой Ду32 Ру16кгс/см2, фланцевый, ст.09Г2С, с КОФ полнопроходной</t>
  </si>
  <si>
    <t>Швеллер ГОСТ 8240-97,
8П</t>
  </si>
  <si>
    <t>Швеллер ГОСТ 8240-97, 
6,5П</t>
  </si>
  <si>
    <t>Переход  стальной штампованный крутоизогнутый Ст20  90гр ГОСТ 17375-01 ф108*89*5мм</t>
  </si>
  <si>
    <r>
      <t xml:space="preserve">Кран шаровой, полнопроходной, фланце-вый тип </t>
    </r>
    <r>
      <rPr>
        <sz val="10"/>
        <color rgb="FF000000"/>
        <rFont val="Times New Roman"/>
        <family val="1"/>
        <charset val="204"/>
      </rPr>
      <t>КШФП Ду100</t>
    </r>
  </si>
  <si>
    <r>
      <t xml:space="preserve">Кран шаровой запорно-регулирующий, тип: </t>
    </r>
    <r>
      <rPr>
        <sz val="10"/>
        <color rgb="FF000000"/>
        <rFont val="Times New Roman"/>
        <family val="1"/>
        <charset val="204"/>
      </rPr>
      <t>КШ.Ф.BV.ALSO Ду100</t>
    </r>
  </si>
  <si>
    <r>
      <t xml:space="preserve">Кран шаровой, полнопроходной, фланце-вый тип </t>
    </r>
    <r>
      <rPr>
        <sz val="10"/>
        <color rgb="FF000000"/>
        <rFont val="Times New Roman"/>
        <family val="1"/>
        <charset val="204"/>
      </rPr>
      <t>КШФП Ду80</t>
    </r>
  </si>
  <si>
    <r>
      <t xml:space="preserve">Кран шаровой запорно-регулирующий, тип: </t>
    </r>
    <r>
      <rPr>
        <sz val="10"/>
        <color rgb="FF000000"/>
        <rFont val="Times New Roman"/>
        <family val="1"/>
        <charset val="204"/>
      </rPr>
      <t>КШ.Ф.BV.ALSO Ду80</t>
    </r>
  </si>
  <si>
    <t>30.07.2025 по 31.08.2025</t>
  </si>
  <si>
    <t>Адрес объекта</t>
  </si>
  <si>
    <t xml:space="preserve">                                         ПЛАН МЕРОПРИЯТИЙ</t>
  </si>
  <si>
    <t xml:space="preserve">                               по подготовке ООО "АЙХАЛЦЕНТР" к  работе в осенне-зимний период 2025-2026 гг. </t>
  </si>
  <si>
    <t>ул.Попугаевой 10</t>
  </si>
  <si>
    <t>ул.Попугаевой 11</t>
  </si>
  <si>
    <t>ул.Попугаевой 12</t>
  </si>
  <si>
    <t>ул.Попугаевой 13</t>
  </si>
  <si>
    <t>ул.Попугаевой 14</t>
  </si>
  <si>
    <t>ул.Попугаевой 3</t>
  </si>
  <si>
    <t>ул.Юбилейная 13,14, ул.Энтузиастов 3, ул.Кадзова 2</t>
  </si>
  <si>
    <t>ул. Амакинская, ул. Полярная, ул. Стрельникова</t>
  </si>
  <si>
    <t xml:space="preserve">ул.Юбилейная 13 </t>
  </si>
  <si>
    <t xml:space="preserve"> ул. Советская д.13</t>
  </si>
  <si>
    <t>бокс ТВК-Склад, бокс УМиТ</t>
  </si>
  <si>
    <t>ул. Корнилова 8</t>
  </si>
  <si>
    <t xml:space="preserve">ТП ВРТ </t>
  </si>
  <si>
    <t>Ремонт  насосного оборудования</t>
  </si>
  <si>
    <t>Ремонт и замена входных дверей</t>
  </si>
  <si>
    <t>Алмазная 1</t>
  </si>
  <si>
    <t>Кадзова 4</t>
  </si>
  <si>
    <t>Кадзова 2</t>
  </si>
  <si>
    <t>Энтузиастов 3</t>
  </si>
  <si>
    <t>Попугаевой 2</t>
  </si>
  <si>
    <t>Попугаевой 4</t>
  </si>
  <si>
    <t>Юбилейная 13</t>
  </si>
  <si>
    <t>Ремонт входных дверей</t>
  </si>
  <si>
    <t>Ремонт  входных дверей</t>
  </si>
  <si>
    <t>июль -август</t>
  </si>
  <si>
    <t>шт.</t>
  </si>
  <si>
    <t xml:space="preserve">    Частичная замена трубопровода и теплоизоляция </t>
  </si>
  <si>
    <t>Кадзова д.2</t>
  </si>
  <si>
    <t>Попугаевой4</t>
  </si>
  <si>
    <t>Частичная замена трубопровода канализации, водоснабжения, теплоснабжения  и теплоизоляции</t>
  </si>
  <si>
    <t>июнь-август</t>
  </si>
  <si>
    <t>Ревизия З/А в УВ,Промывка системы отопления</t>
  </si>
  <si>
    <t>м2 осм.пом.</t>
  </si>
  <si>
    <t xml:space="preserve"> м3 здания</t>
  </si>
  <si>
    <t>Электротехнические работы</t>
  </si>
  <si>
    <t>Кадзова,2</t>
  </si>
  <si>
    <t>Кадзова, 4</t>
  </si>
  <si>
    <t>Алмазная,1</t>
  </si>
  <si>
    <t>Юбиленая 13</t>
  </si>
  <si>
    <t>Проведение ревизии и ремонтных работ в распред-щитов,  в щитовых ВРУ(ревизия рубильников, замена вставок, ревизия щитов освещения, замена светильников в подъездах, установка выключателей)</t>
  </si>
  <si>
    <t>июль- август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</si>
  <si>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ПЛАН МЕРОПРИЯТИЙ</t>
  </si>
  <si>
    <t xml:space="preserve">                                                                                                      ПЛАН МЕРОПРИЯТИЙ</t>
  </si>
  <si>
    <t xml:space="preserve">                                          по подготовке МУП "АПЖХ" к  работе в осенне-зимний период 2025-2026 гг. </t>
  </si>
  <si>
    <t xml:space="preserve">по подготовке к  работе в осенне-зимний период 2025-2026 гг. </t>
  </si>
  <si>
    <t>ул.Юбилейная д.3 подъезд №8</t>
  </si>
  <si>
    <t>Косметический ремонт тамбура</t>
  </si>
  <si>
    <t>май 2025</t>
  </si>
  <si>
    <t>ул.Юбилейная д.7</t>
  </si>
  <si>
    <t>Косметический ремонт мест общего пользования</t>
  </si>
  <si>
    <t>июнь 2025</t>
  </si>
  <si>
    <t>ул.Юбилейная д.12</t>
  </si>
  <si>
    <t xml:space="preserve">Косметический ремонт мест общего пользования </t>
  </si>
  <si>
    <t>июль 2025</t>
  </si>
  <si>
    <t>ул.Юбилейная д.11 подъезд №1 этаж 1</t>
  </si>
  <si>
    <t>июнь-июль 2025</t>
  </si>
  <si>
    <t>ул.Корнилова д.9 подъезд №1 (после пожара)</t>
  </si>
  <si>
    <t>август 2025</t>
  </si>
  <si>
    <t xml:space="preserve">   Замена стального трубопровода ГВС,ХВС,СО и теплогидроизоляции</t>
  </si>
  <si>
    <t>ул.Кадзова д.1</t>
  </si>
  <si>
    <t>Замена наружных трубопроводов ГВС, ХВС,СО</t>
  </si>
  <si>
    <t>ул.Кадзова д.3</t>
  </si>
  <si>
    <t>ул.Энтузиастов д.6</t>
  </si>
  <si>
    <t>ул.Попугаевой д.25</t>
  </si>
  <si>
    <t>Замена наружных трубопроводов СО</t>
  </si>
  <si>
    <t>ул.Советская д.4</t>
  </si>
  <si>
    <t>ул.Советская д.6</t>
  </si>
  <si>
    <t>ул.Советская д.8</t>
  </si>
  <si>
    <t>м.п.</t>
  </si>
  <si>
    <t>Замена наружного трубопровода канализации и теплогидроизоляции</t>
  </si>
  <si>
    <t>ул.Попугаевой д.1</t>
  </si>
  <si>
    <t xml:space="preserve">Замена наружных трубопроводов канализации и теплогидроизоляции </t>
  </si>
  <si>
    <t>ул.Попугаевой д.10</t>
  </si>
  <si>
    <t xml:space="preserve">июнь 2025 </t>
  </si>
  <si>
    <t xml:space="preserve">   Замена кабеля электрического обогрева полов</t>
  </si>
  <si>
    <t>ул.Советская д.15</t>
  </si>
  <si>
    <t>Замена кабеля электрического обогрева полов</t>
  </si>
  <si>
    <t>ул.Советская д.15Б</t>
  </si>
  <si>
    <t>Восстановление работы электрообогрева канализации</t>
  </si>
  <si>
    <t>ул.Советская д.9</t>
  </si>
  <si>
    <t xml:space="preserve">Восстановление работы электрообогрева канализации </t>
  </si>
  <si>
    <t>ул. Энтузиастов д.6</t>
  </si>
  <si>
    <t>Подготовка инженерных коммуникаций о отопительному периоду на 2025-2026 гг.</t>
  </si>
  <si>
    <t xml:space="preserve">Юбилейная, 1 </t>
  </si>
  <si>
    <t>Промывка системы отопления</t>
  </si>
  <si>
    <t>Юбилейная, 2</t>
  </si>
  <si>
    <t>Юбилейная, 3</t>
  </si>
  <si>
    <t>Юбилейная, 4</t>
  </si>
  <si>
    <t>Юбилейная, 6</t>
  </si>
  <si>
    <t>Юбилейная, 7</t>
  </si>
  <si>
    <t>Юбилейная, 8</t>
  </si>
  <si>
    <t>Юбилейная ,10</t>
  </si>
  <si>
    <t>Юбилейная, 11</t>
  </si>
  <si>
    <t>Юбилейная, 12</t>
  </si>
  <si>
    <t>Юбилейная, 14</t>
  </si>
  <si>
    <t>Энтузиастов, 1</t>
  </si>
  <si>
    <t>Энтузиастов, 2</t>
  </si>
  <si>
    <t>Энтузиастов, 4</t>
  </si>
  <si>
    <t>Энтузиастов, 5</t>
  </si>
  <si>
    <t>Энтузиастов, 6</t>
  </si>
  <si>
    <t>Бойко,1</t>
  </si>
  <si>
    <t>Кадзова 1</t>
  </si>
  <si>
    <t>Кадзова, 3</t>
  </si>
  <si>
    <t xml:space="preserve">Алмазная ,3 </t>
  </si>
  <si>
    <t>Алмазная, 4</t>
  </si>
  <si>
    <t>Алмазная, 4а</t>
  </si>
  <si>
    <t xml:space="preserve">Промышленная, 28 </t>
  </si>
  <si>
    <t xml:space="preserve">Советская, 9     </t>
  </si>
  <si>
    <t xml:space="preserve">Советская, 11 </t>
  </si>
  <si>
    <t xml:space="preserve">Советская, 13 </t>
  </si>
  <si>
    <t xml:space="preserve">Советская, 15 а </t>
  </si>
  <si>
    <t xml:space="preserve">Советская, 15 б </t>
  </si>
  <si>
    <t>Советская ,4</t>
  </si>
  <si>
    <t>Советская ,6</t>
  </si>
  <si>
    <t>Советская ,8</t>
  </si>
  <si>
    <t>Советская , 10</t>
  </si>
  <si>
    <t>Стрельникова, 1а</t>
  </si>
  <si>
    <t>Стрельникова, 2а</t>
  </si>
  <si>
    <t>Корнилова, 1</t>
  </si>
  <si>
    <t>Корнилова,2</t>
  </si>
  <si>
    <t>Корнилова,7</t>
  </si>
  <si>
    <t>Корнилова, 8</t>
  </si>
  <si>
    <t xml:space="preserve">Корнилова, 9 </t>
  </si>
  <si>
    <t>Лумумбы 1</t>
  </si>
  <si>
    <t>Амакинская, 1</t>
  </si>
  <si>
    <t>Амакинская, 2</t>
  </si>
  <si>
    <t>Амакинская, 3</t>
  </si>
  <si>
    <t>Амакинская, 4</t>
  </si>
  <si>
    <t>Амакинская, 5</t>
  </si>
  <si>
    <t>Амакинская, 7</t>
  </si>
  <si>
    <t>Амакинская, 12</t>
  </si>
  <si>
    <t>Гагарина, 2а</t>
  </si>
  <si>
    <t>Гагарина, 3</t>
  </si>
  <si>
    <t>Гагарина, 3а</t>
  </si>
  <si>
    <t>Гагарина, 5</t>
  </si>
  <si>
    <t xml:space="preserve">Гагарина, 6 </t>
  </si>
  <si>
    <t>Гагарина, 6а</t>
  </si>
  <si>
    <t>Гагарина, 28</t>
  </si>
  <si>
    <t>Гагарина, 33</t>
  </si>
  <si>
    <t>Молодежная , 1</t>
  </si>
  <si>
    <t>Молодежная , 2</t>
  </si>
  <si>
    <t>Молодежная , 3</t>
  </si>
  <si>
    <t>Молодежная , 6</t>
  </si>
  <si>
    <t>Молодежная , 7</t>
  </si>
  <si>
    <t>Молодежная , 8</t>
  </si>
  <si>
    <t>Молодежная , 9</t>
  </si>
  <si>
    <t>Молодежная , 11</t>
  </si>
  <si>
    <t>Молодежная , 12</t>
  </si>
  <si>
    <t>Молодежная , 13</t>
  </si>
  <si>
    <t>Молодежная , 14</t>
  </si>
  <si>
    <t>Молодежная , 15</t>
  </si>
  <si>
    <t>Молодежная , 17</t>
  </si>
  <si>
    <t>Молодежная , 18</t>
  </si>
  <si>
    <t xml:space="preserve">Солнечная, 3 </t>
  </si>
  <si>
    <t>Полярная , 3</t>
  </si>
  <si>
    <t>Полярная , 4</t>
  </si>
  <si>
    <t>Полярная , 6</t>
  </si>
  <si>
    <t>Попугаевой ,1</t>
  </si>
  <si>
    <t>Попугаевой ,3</t>
  </si>
  <si>
    <t>Попугаевой ,5</t>
  </si>
  <si>
    <t>Попугаевой ,6</t>
  </si>
  <si>
    <t>Попугаевой ,7</t>
  </si>
  <si>
    <t>Попугаевой ,8</t>
  </si>
  <si>
    <t>Попугаевой ,10</t>
  </si>
  <si>
    <t>Попугаевой ,11</t>
  </si>
  <si>
    <t>Попугаевой ,12</t>
  </si>
  <si>
    <t>Попугаевой ,13</t>
  </si>
  <si>
    <t>Попугаевой ,14</t>
  </si>
  <si>
    <t>Попугаевой ,15</t>
  </si>
  <si>
    <t>Попугаевой ,18</t>
  </si>
  <si>
    <t>Попугаевой, 19</t>
  </si>
  <si>
    <t>Попугаевой ,20</t>
  </si>
  <si>
    <t>Попугаевой ,22</t>
  </si>
  <si>
    <t>Попугаевой ,23</t>
  </si>
  <si>
    <t>Попугаевой ,25</t>
  </si>
  <si>
    <t>Попугаевой, 27</t>
  </si>
  <si>
    <t>Гидравлические испытания</t>
  </si>
  <si>
    <t>Испытания тр/пр. системы отопления</t>
  </si>
  <si>
    <t xml:space="preserve">Электротехнические работы </t>
  </si>
  <si>
    <t>июнь 2026</t>
  </si>
  <si>
    <t>щитов</t>
  </si>
  <si>
    <t>Исп.Главный специалист-энергетик Егоров Е.А.
тел.:4-96-62</t>
  </si>
  <si>
    <t>Приложение к Постановлению №384 от 19.06.2025г.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</si>
</sst>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0.0"/>
    <numFmt numFmtId="165" formatCode="#,##0.0"/>
    <numFmt numFmtId="166" formatCode="#,##0.000"/>
  </numFmts>
  <fonts count="34" x14ac:knownFonts="1">
    <font>
      <sz val="10"/>
      <name val="Arial Cyr"/>
      <charset val="204"/>
    </font>
    <font>
      <sz val="12"/>
      <color theme="1"/>
      <name val="Times New Roman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rgb="FF000000"/>
      <name val="Calibri"/>
      <family val="2"/>
      <scheme val="minor"/>
    </font>
    <font>
      <sz val="9"/>
      <color theme="1"/>
      <name val="Times New Roman"/>
      <family val="1"/>
      <charset val="204"/>
    </font>
    <font>
      <sz val="12"/>
      <color theme="1"/>
      <name val="Times New Roman"/>
      <family val="2"/>
      <charset val="204"/>
    </font>
    <font>
      <i/>
      <sz val="10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name val="Arial Cyr"/>
      <charset val="204"/>
    </font>
    <font>
      <sz val="9"/>
      <color rgb="FFFF0000"/>
      <name val="Times New Roman"/>
      <family val="1"/>
      <charset val="204"/>
    </font>
    <font>
      <sz val="11"/>
      <color rgb="FF9C650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8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i/>
      <sz val="18"/>
      <name val="Times New Roman"/>
      <family val="1"/>
      <charset val="20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EB9C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022">
    <xf numFmtId="0" fontId="0" fillId="0" borderId="0"/>
    <xf numFmtId="0" fontId="3" fillId="0" borderId="0"/>
    <xf numFmtId="0" fontId="2" fillId="0" borderId="0"/>
    <xf numFmtId="0" fontId="13" fillId="0" borderId="0"/>
    <xf numFmtId="0" fontId="13" fillId="0" borderId="0"/>
    <xf numFmtId="0" fontId="2" fillId="0" borderId="0"/>
    <xf numFmtId="0" fontId="18" fillId="0" borderId="0"/>
    <xf numFmtId="0" fontId="20" fillId="0" borderId="0"/>
    <xf numFmtId="0" fontId="13" fillId="0" borderId="0"/>
    <xf numFmtId="0" fontId="13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1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807">
    <xf numFmtId="0" fontId="0" fillId="0" borderId="0" xfId="0"/>
    <xf numFmtId="0" fontId="4" fillId="0" borderId="0" xfId="0" applyFont="1"/>
    <xf numFmtId="0" fontId="4" fillId="0" borderId="0" xfId="0" applyFont="1" applyBorder="1"/>
    <xf numFmtId="0" fontId="5" fillId="0" borderId="0" xfId="0" applyFont="1" applyBorder="1" applyAlignment="1"/>
    <xf numFmtId="0" fontId="5" fillId="0" borderId="0" xfId="0" applyFont="1"/>
    <xf numFmtId="0" fontId="7" fillId="0" borderId="0" xfId="0" applyFont="1" applyBorder="1" applyAlignment="1">
      <alignment horizontal="center" vertical="center" wrapText="1"/>
    </xf>
    <xf numFmtId="0" fontId="8" fillId="0" borderId="0" xfId="0" applyFont="1"/>
    <xf numFmtId="0" fontId="7" fillId="2" borderId="0" xfId="0" applyFont="1" applyFill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4" fillId="0" borderId="0" xfId="0" applyFont="1" applyAlignment="1">
      <alignment wrapText="1"/>
    </xf>
    <xf numFmtId="0" fontId="7" fillId="0" borderId="0" xfId="0" applyFont="1" applyFill="1"/>
    <xf numFmtId="0" fontId="7" fillId="0" borderId="0" xfId="0" applyFont="1"/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5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/>
    <xf numFmtId="0" fontId="4" fillId="0" borderId="0" xfId="0" applyFont="1"/>
    <xf numFmtId="2" fontId="4" fillId="0" borderId="0" xfId="0" applyNumberFormat="1" applyFont="1"/>
    <xf numFmtId="0" fontId="4" fillId="0" borderId="0" xfId="0" applyFont="1"/>
    <xf numFmtId="0" fontId="8" fillId="3" borderId="1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11" fillId="0" borderId="0" xfId="0" applyFont="1" applyBorder="1" applyAlignment="1">
      <alignment horizontal="center"/>
    </xf>
    <xf numFmtId="0" fontId="4" fillId="0" borderId="0" xfId="0" applyFont="1"/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top" wrapText="1"/>
    </xf>
    <xf numFmtId="0" fontId="15" fillId="3" borderId="1" xfId="1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wrapText="1"/>
    </xf>
    <xf numFmtId="1" fontId="7" fillId="3" borderId="1" xfId="0" applyNumberFormat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top" wrapText="1"/>
    </xf>
    <xf numFmtId="49" fontId="7" fillId="0" borderId="1" xfId="0" applyNumberFormat="1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center" vertical="top" wrapText="1"/>
    </xf>
    <xf numFmtId="4" fontId="7" fillId="3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" fontId="7" fillId="3" borderId="1" xfId="0" applyNumberFormat="1" applyFont="1" applyFill="1" applyBorder="1" applyAlignment="1" applyProtection="1">
      <alignment vertical="center" wrapText="1"/>
      <protection locked="0"/>
    </xf>
    <xf numFmtId="2" fontId="7" fillId="3" borderId="1" xfId="5" applyNumberFormat="1" applyFont="1" applyFill="1" applyBorder="1" applyAlignment="1" applyProtection="1">
      <alignment horizontal="center" vertical="center"/>
      <protection locked="0"/>
    </xf>
    <xf numFmtId="2" fontId="7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/>
    <xf numFmtId="0" fontId="6" fillId="0" borderId="7" xfId="0" applyFont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6" borderId="1" xfId="0" applyFont="1" applyFill="1" applyBorder="1" applyAlignment="1">
      <alignment vertical="center" wrapText="1"/>
    </xf>
    <xf numFmtId="0" fontId="7" fillId="6" borderId="1" xfId="0" applyFont="1" applyFill="1" applyBorder="1" applyAlignment="1">
      <alignment vertical="top" wrapText="1"/>
    </xf>
    <xf numFmtId="0" fontId="7" fillId="4" borderId="3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5" fillId="0" borderId="0" xfId="0" applyFont="1" applyAlignment="1"/>
    <xf numFmtId="0" fontId="7" fillId="0" borderId="0" xfId="0" applyFont="1" applyFill="1" applyAlignment="1"/>
    <xf numFmtId="0" fontId="7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4" fillId="0" borderId="0" xfId="0" applyFont="1" applyAlignment="1"/>
    <xf numFmtId="0" fontId="9" fillId="0" borderId="0" xfId="0" applyFont="1" applyAlignment="1"/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0" fontId="8" fillId="0" borderId="0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Border="1" applyAlignment="1">
      <alignment horizontal="center" wrapText="1"/>
    </xf>
    <xf numFmtId="0" fontId="7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11" fillId="3" borderId="0" xfId="0" applyFont="1" applyFill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1" fillId="3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9" fillId="0" borderId="0" xfId="2" applyFont="1"/>
    <xf numFmtId="0" fontId="5" fillId="0" borderId="0" xfId="2" applyFont="1"/>
    <xf numFmtId="0" fontId="14" fillId="0" borderId="33" xfId="2" applyFont="1" applyBorder="1" applyAlignment="1">
      <alignment horizontal="center"/>
    </xf>
    <xf numFmtId="0" fontId="14" fillId="0" borderId="32" xfId="2" applyFont="1" applyBorder="1" applyAlignment="1">
      <alignment horizontal="center"/>
    </xf>
    <xf numFmtId="0" fontId="14" fillId="0" borderId="33" xfId="2" applyFont="1" applyFill="1" applyBorder="1" applyAlignment="1">
      <alignment horizontal="center"/>
    </xf>
    <xf numFmtId="0" fontId="14" fillId="0" borderId="34" xfId="2" applyFont="1" applyBorder="1" applyAlignment="1">
      <alignment horizontal="center"/>
    </xf>
    <xf numFmtId="0" fontId="14" fillId="0" borderId="35" xfId="2" applyFont="1" applyBorder="1" applyAlignment="1">
      <alignment horizontal="center"/>
    </xf>
    <xf numFmtId="0" fontId="14" fillId="0" borderId="0" xfId="2" applyFont="1" applyBorder="1" applyAlignment="1">
      <alignment horizontal="center"/>
    </xf>
    <xf numFmtId="0" fontId="14" fillId="0" borderId="35" xfId="2" applyFont="1" applyFill="1" applyBorder="1" applyAlignment="1">
      <alignment horizontal="center"/>
    </xf>
    <xf numFmtId="0" fontId="14" fillId="0" borderId="21" xfId="2" applyFont="1" applyBorder="1" applyAlignment="1">
      <alignment horizontal="center"/>
    </xf>
    <xf numFmtId="0" fontId="14" fillId="0" borderId="36" xfId="2" applyFont="1" applyBorder="1" applyAlignment="1">
      <alignment horizontal="center"/>
    </xf>
    <xf numFmtId="0" fontId="14" fillId="0" borderId="9" xfId="2" applyFont="1" applyBorder="1" applyAlignment="1">
      <alignment horizontal="center"/>
    </xf>
    <xf numFmtId="0" fontId="14" fillId="0" borderId="23" xfId="2" applyFont="1" applyBorder="1" applyAlignment="1">
      <alignment horizontal="center"/>
    </xf>
    <xf numFmtId="0" fontId="14" fillId="0" borderId="23" xfId="2" applyFont="1" applyFill="1" applyBorder="1" applyAlignment="1">
      <alignment horizontal="center"/>
    </xf>
    <xf numFmtId="0" fontId="5" fillId="0" borderId="7" xfId="2" applyFont="1" applyBorder="1" applyAlignment="1">
      <alignment horizontal="center"/>
    </xf>
    <xf numFmtId="0" fontId="5" fillId="0" borderId="6" xfId="2" applyFont="1" applyBorder="1" applyAlignment="1">
      <alignment horizontal="center"/>
    </xf>
    <xf numFmtId="0" fontId="9" fillId="0" borderId="37" xfId="2" applyFont="1" applyFill="1" applyBorder="1" applyAlignment="1">
      <alignment horizontal="center"/>
    </xf>
    <xf numFmtId="0" fontId="9" fillId="8" borderId="37" xfId="2" applyFont="1" applyFill="1" applyBorder="1"/>
    <xf numFmtId="0" fontId="9" fillId="8" borderId="8" xfId="2" applyFont="1" applyFill="1" applyBorder="1"/>
    <xf numFmtId="0" fontId="9" fillId="8" borderId="37" xfId="2" applyFont="1" applyFill="1" applyBorder="1" applyAlignment="1">
      <alignment horizontal="center"/>
    </xf>
    <xf numFmtId="0" fontId="9" fillId="0" borderId="38" xfId="2" applyFont="1" applyBorder="1"/>
    <xf numFmtId="0" fontId="9" fillId="0" borderId="11" xfId="2" applyFont="1" applyBorder="1"/>
    <xf numFmtId="0" fontId="9" fillId="0" borderId="38" xfId="2" applyFont="1" applyFill="1" applyBorder="1"/>
    <xf numFmtId="0" fontId="5" fillId="0" borderId="38" xfId="2" applyFont="1" applyBorder="1"/>
    <xf numFmtId="0" fontId="8" fillId="0" borderId="0" xfId="2" applyFont="1"/>
    <xf numFmtId="1" fontId="9" fillId="0" borderId="31" xfId="2" applyNumberFormat="1" applyFont="1" applyFill="1" applyBorder="1" applyAlignment="1">
      <alignment horizontal="center"/>
    </xf>
    <xf numFmtId="1" fontId="0" fillId="0" borderId="0" xfId="0" applyNumberFormat="1"/>
    <xf numFmtId="0" fontId="8" fillId="3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0" fontId="8" fillId="3" borderId="3" xfId="0" applyFont="1" applyFill="1" applyBorder="1" applyAlignment="1">
      <alignment vertical="center" wrapText="1"/>
    </xf>
    <xf numFmtId="0" fontId="9" fillId="0" borderId="31" xfId="2" applyFont="1" applyFill="1" applyBorder="1" applyAlignment="1">
      <alignment horizontal="center"/>
    </xf>
    <xf numFmtId="0" fontId="8" fillId="0" borderId="3" xfId="0" applyFont="1" applyBorder="1" applyAlignment="1">
      <alignment horizontal="left" vertical="center" wrapText="1"/>
    </xf>
    <xf numFmtId="0" fontId="8" fillId="7" borderId="3" xfId="0" applyFont="1" applyFill="1" applyBorder="1" applyAlignment="1">
      <alignment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15" fillId="7" borderId="1" xfId="0" applyFont="1" applyFill="1" applyBorder="1" applyAlignment="1">
      <alignment horizontal="left" vertical="center" wrapText="1"/>
    </xf>
    <xf numFmtId="0" fontId="8" fillId="7" borderId="3" xfId="0" applyFont="1" applyFill="1" applyBorder="1" applyAlignment="1">
      <alignment horizontal="left" vertical="center" wrapText="1"/>
    </xf>
    <xf numFmtId="0" fontId="9" fillId="5" borderId="37" xfId="2" applyFont="1" applyFill="1" applyBorder="1" applyAlignment="1">
      <alignment horizontal="center"/>
    </xf>
    <xf numFmtId="0" fontId="9" fillId="5" borderId="8" xfId="2" applyFont="1" applyFill="1" applyBorder="1"/>
    <xf numFmtId="0" fontId="9" fillId="5" borderId="31" xfId="2" applyFont="1" applyFill="1" applyBorder="1" applyAlignment="1">
      <alignment horizontal="center"/>
    </xf>
    <xf numFmtId="0" fontId="0" fillId="0" borderId="0" xfId="0" applyFill="1"/>
    <xf numFmtId="0" fontId="8" fillId="7" borderId="31" xfId="2" applyFont="1" applyFill="1" applyBorder="1" applyAlignment="1">
      <alignment horizontal="center" vertical="center"/>
    </xf>
    <xf numFmtId="0" fontId="8" fillId="0" borderId="31" xfId="2" applyFont="1" applyFill="1" applyBorder="1" applyAlignment="1">
      <alignment horizontal="center" vertical="center"/>
    </xf>
    <xf numFmtId="1" fontId="9" fillId="8" borderId="31" xfId="2" applyNumberFormat="1" applyFont="1" applyFill="1" applyBorder="1" applyAlignment="1">
      <alignment horizontal="center"/>
    </xf>
    <xf numFmtId="1" fontId="5" fillId="8" borderId="37" xfId="2" applyNumberFormat="1" applyFont="1" applyFill="1" applyBorder="1" applyAlignment="1">
      <alignment horizontal="center"/>
    </xf>
    <xf numFmtId="1" fontId="9" fillId="0" borderId="31" xfId="2" applyNumberFormat="1" applyFont="1" applyFill="1" applyBorder="1" applyAlignment="1">
      <alignment horizontal="center" vertical="center"/>
    </xf>
    <xf numFmtId="1" fontId="9" fillId="8" borderId="31" xfId="2" applyNumberFormat="1" applyFont="1" applyFill="1" applyBorder="1" applyAlignment="1">
      <alignment horizontal="center" vertical="center"/>
    </xf>
    <xf numFmtId="0" fontId="8" fillId="0" borderId="43" xfId="0" applyFont="1" applyFill="1" applyBorder="1" applyAlignment="1">
      <alignment horizontal="left" vertical="center" wrapText="1"/>
    </xf>
    <xf numFmtId="0" fontId="0" fillId="0" borderId="0" xfId="0"/>
    <xf numFmtId="0" fontId="9" fillId="0" borderId="31" xfId="2" applyFont="1" applyFill="1" applyBorder="1" applyAlignment="1">
      <alignment horizontal="center"/>
    </xf>
    <xf numFmtId="0" fontId="9" fillId="0" borderId="37" xfId="2" applyFont="1" applyFill="1" applyBorder="1" applyAlignment="1">
      <alignment horizontal="center"/>
    </xf>
    <xf numFmtId="0" fontId="8" fillId="7" borderId="1" xfId="0" applyFont="1" applyFill="1" applyBorder="1" applyAlignment="1">
      <alignment vertical="center" wrapText="1"/>
    </xf>
    <xf numFmtId="0" fontId="0" fillId="0" borderId="0" xfId="0"/>
    <xf numFmtId="0" fontId="8" fillId="3" borderId="3" xfId="0" applyFont="1" applyFill="1" applyBorder="1" applyAlignment="1">
      <alignment horizontal="left" vertical="center" wrapText="1"/>
    </xf>
    <xf numFmtId="0" fontId="9" fillId="0" borderId="31" xfId="2" applyFont="1" applyFill="1" applyBorder="1" applyAlignment="1">
      <alignment horizontal="center"/>
    </xf>
    <xf numFmtId="0" fontId="9" fillId="0" borderId="37" xfId="2" applyFont="1" applyFill="1" applyBorder="1" applyAlignment="1">
      <alignment horizontal="center"/>
    </xf>
    <xf numFmtId="1" fontId="9" fillId="0" borderId="31" xfId="2" applyNumberFormat="1" applyFont="1" applyFill="1" applyBorder="1" applyAlignment="1">
      <alignment horizontal="center"/>
    </xf>
    <xf numFmtId="0" fontId="15" fillId="7" borderId="1" xfId="1" applyFont="1" applyFill="1" applyBorder="1" applyAlignment="1">
      <alignment horizontal="left" vertical="center" wrapText="1"/>
    </xf>
    <xf numFmtId="0" fontId="8" fillId="7" borderId="19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9" fillId="0" borderId="31" xfId="2" applyFont="1" applyFill="1" applyBorder="1" applyAlignment="1">
      <alignment horizontal="center"/>
    </xf>
    <xf numFmtId="0" fontId="9" fillId="0" borderId="37" xfId="2" applyFont="1" applyFill="1" applyBorder="1" applyAlignment="1">
      <alignment horizontal="center"/>
    </xf>
    <xf numFmtId="0" fontId="5" fillId="0" borderId="7" xfId="2" applyFont="1" applyFill="1" applyBorder="1" applyAlignment="1">
      <alignment horizontal="center"/>
    </xf>
    <xf numFmtId="0" fontId="0" fillId="0" borderId="0" xfId="0"/>
    <xf numFmtId="0" fontId="8" fillId="0" borderId="1" xfId="0" applyFont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9" fillId="0" borderId="31" xfId="2" applyFont="1" applyFill="1" applyBorder="1" applyAlignment="1">
      <alignment horizontal="center"/>
    </xf>
    <xf numFmtId="0" fontId="9" fillId="0" borderId="37" xfId="2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 vertical="center" wrapText="1"/>
    </xf>
    <xf numFmtId="0" fontId="0" fillId="0" borderId="0" xfId="0"/>
    <xf numFmtId="0" fontId="8" fillId="0" borderId="0" xfId="0" applyFont="1" applyFill="1"/>
    <xf numFmtId="0" fontId="11" fillId="3" borderId="0" xfId="0" applyFont="1" applyFill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 wrapText="1"/>
    </xf>
    <xf numFmtId="1" fontId="5" fillId="0" borderId="25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40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17" fillId="3" borderId="30" xfId="0" applyFont="1" applyFill="1" applyBorder="1" applyAlignment="1">
      <alignment horizontal="center" vertical="center"/>
    </xf>
    <xf numFmtId="0" fontId="16" fillId="0" borderId="0" xfId="0" applyFont="1" applyFill="1"/>
    <xf numFmtId="0" fontId="23" fillId="0" borderId="0" xfId="0" applyFont="1" applyFill="1"/>
    <xf numFmtId="0" fontId="7" fillId="5" borderId="1" xfId="0" applyFont="1" applyFill="1" applyBorder="1" applyAlignment="1">
      <alignment horizontal="center" vertical="center"/>
    </xf>
    <xf numFmtId="0" fontId="8" fillId="7" borderId="22" xfId="0" applyFont="1" applyFill="1" applyBorder="1" applyAlignment="1">
      <alignment horizontal="center" vertical="center" wrapText="1"/>
    </xf>
    <xf numFmtId="0" fontId="21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17" fillId="7" borderId="30" xfId="0" applyFont="1" applyFill="1" applyBorder="1" applyAlignment="1">
      <alignment horizontal="center" vertic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wrapText="1"/>
    </xf>
    <xf numFmtId="0" fontId="7" fillId="9" borderId="0" xfId="0" applyFont="1" applyFill="1"/>
    <xf numFmtId="14" fontId="8" fillId="7" borderId="22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16" fontId="17" fillId="7" borderId="3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" fontId="17" fillId="7" borderId="30" xfId="0" applyNumberFormat="1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0" fillId="0" borderId="0" xfId="0"/>
    <xf numFmtId="0" fontId="16" fillId="5" borderId="0" xfId="0" applyFont="1" applyFill="1" applyBorder="1" applyAlignment="1">
      <alignment horizontal="center" vertical="center"/>
    </xf>
    <xf numFmtId="0" fontId="7" fillId="0" borderId="0" xfId="0" applyFont="1" applyFill="1"/>
    <xf numFmtId="0" fontId="9" fillId="0" borderId="0" xfId="0" applyFont="1" applyFill="1"/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16" fontId="17" fillId="7" borderId="3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0" fontId="0" fillId="0" borderId="0" xfId="0"/>
    <xf numFmtId="0" fontId="6" fillId="0" borderId="5" xfId="0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1" fontId="7" fillId="0" borderId="0" xfId="0" applyNumberFormat="1" applyFont="1" applyAlignment="1">
      <alignment wrapText="1"/>
    </xf>
    <xf numFmtId="9" fontId="7" fillId="0" borderId="0" xfId="0" applyNumberFormat="1" applyFont="1" applyAlignment="1">
      <alignment horizont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24" fillId="0" borderId="3" xfId="0" applyFont="1" applyBorder="1" applyAlignment="1">
      <alignment vertical="center"/>
    </xf>
    <xf numFmtId="0" fontId="14" fillId="0" borderId="3" xfId="0" applyFont="1" applyBorder="1" applyAlignment="1">
      <alignment horizontal="center" vertical="center"/>
    </xf>
    <xf numFmtId="3" fontId="14" fillId="0" borderId="43" xfId="0" applyNumberFormat="1" applyFont="1" applyBorder="1" applyAlignment="1">
      <alignment horizontal="center" vertical="center"/>
    </xf>
    <xf numFmtId="0" fontId="7" fillId="13" borderId="47" xfId="0" applyFont="1" applyFill="1" applyBorder="1" applyAlignment="1">
      <alignment horizontal="center" vertical="center" wrapText="1"/>
    </xf>
    <xf numFmtId="0" fontId="7" fillId="0" borderId="48" xfId="0" applyFont="1" applyBorder="1" applyAlignment="1">
      <alignment wrapText="1"/>
    </xf>
    <xf numFmtId="0" fontId="7" fillId="3" borderId="43" xfId="0" applyFont="1" applyFill="1" applyBorder="1" applyAlignment="1">
      <alignment horizontal="center" vertical="center" wrapText="1"/>
    </xf>
    <xf numFmtId="0" fontId="7" fillId="3" borderId="48" xfId="0" applyFont="1" applyFill="1" applyBorder="1" applyAlignment="1">
      <alignment wrapText="1"/>
    </xf>
    <xf numFmtId="0" fontId="7" fillId="0" borderId="49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4" fontId="14" fillId="0" borderId="43" xfId="0" applyNumberFormat="1" applyFont="1" applyBorder="1" applyAlignment="1">
      <alignment horizontal="center" vertical="center"/>
    </xf>
    <xf numFmtId="0" fontId="7" fillId="3" borderId="50" xfId="0" applyFont="1" applyFill="1" applyBorder="1" applyAlignment="1">
      <alignment horizontal="center" vertical="center" wrapText="1"/>
    </xf>
    <xf numFmtId="0" fontId="7" fillId="13" borderId="37" xfId="0" applyFont="1" applyFill="1" applyBorder="1" applyAlignment="1">
      <alignment wrapText="1"/>
    </xf>
    <xf numFmtId="0" fontId="7" fillId="3" borderId="8" xfId="0" applyFont="1" applyFill="1" applyBorder="1" applyAlignment="1">
      <alignment horizontal="center" vertical="center" wrapText="1"/>
    </xf>
    <xf numFmtId="0" fontId="7" fillId="0" borderId="37" xfId="0" applyFont="1" applyBorder="1" applyAlignment="1">
      <alignment wrapText="1"/>
    </xf>
    <xf numFmtId="0" fontId="7" fillId="0" borderId="50" xfId="0" applyFont="1" applyBorder="1" applyAlignment="1">
      <alignment horizontal="center" vertical="center" wrapText="1"/>
    </xf>
    <xf numFmtId="0" fontId="7" fillId="3" borderId="0" xfId="0" applyFont="1" applyFill="1" applyAlignment="1">
      <alignment wrapText="1"/>
    </xf>
    <xf numFmtId="0" fontId="7" fillId="0" borderId="0" xfId="0" applyFont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7" fillId="13" borderId="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center"/>
    </xf>
    <xf numFmtId="4" fontId="14" fillId="0" borderId="8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3" fontId="14" fillId="0" borderId="8" xfId="0" applyNumberFormat="1" applyFont="1" applyBorder="1" applyAlignment="1">
      <alignment horizontal="center" vertical="center"/>
    </xf>
    <xf numFmtId="0" fontId="7" fillId="13" borderId="50" xfId="0" applyFont="1" applyFill="1" applyBorder="1" applyAlignment="1">
      <alignment horizontal="center" vertical="center" wrapText="1"/>
    </xf>
    <xf numFmtId="0" fontId="7" fillId="3" borderId="37" xfId="0" applyFont="1" applyFill="1" applyBorder="1" applyAlignment="1">
      <alignment wrapText="1"/>
    </xf>
    <xf numFmtId="0" fontId="14" fillId="0" borderId="3" xfId="0" applyFont="1" applyBorder="1" applyAlignment="1">
      <alignment wrapText="1"/>
    </xf>
    <xf numFmtId="0" fontId="14" fillId="0" borderId="3" xfId="0" applyFont="1" applyBorder="1" applyAlignment="1">
      <alignment vertical="top" wrapText="1"/>
    </xf>
    <xf numFmtId="166" fontId="14" fillId="0" borderId="8" xfId="0" applyNumberFormat="1" applyFont="1" applyBorder="1" applyAlignment="1">
      <alignment horizontal="center" vertical="center"/>
    </xf>
    <xf numFmtId="0" fontId="7" fillId="3" borderId="37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 wrapText="1"/>
    </xf>
    <xf numFmtId="0" fontId="7" fillId="13" borderId="37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vertical="center" wrapText="1"/>
    </xf>
    <xf numFmtId="3" fontId="14" fillId="3" borderId="8" xfId="0" applyNumberFormat="1" applyFont="1" applyFill="1" applyBorder="1" applyAlignment="1">
      <alignment horizontal="center" vertical="center"/>
    </xf>
    <xf numFmtId="0" fontId="14" fillId="0" borderId="30" xfId="0" applyFont="1" applyBorder="1" applyAlignment="1">
      <alignment wrapText="1"/>
    </xf>
    <xf numFmtId="0" fontId="14" fillId="0" borderId="30" xfId="0" applyFont="1" applyBorder="1" applyAlignment="1">
      <alignment horizontal="center" vertical="center"/>
    </xf>
    <xf numFmtId="4" fontId="14" fillId="0" borderId="27" xfId="0" applyNumberFormat="1" applyFont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 wrapText="1"/>
    </xf>
    <xf numFmtId="0" fontId="7" fillId="3" borderId="38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13" borderId="38" xfId="0" applyFont="1" applyFill="1" applyBorder="1" applyAlignment="1">
      <alignment horizontal="center" vertical="center" wrapText="1"/>
    </xf>
    <xf numFmtId="0" fontId="7" fillId="13" borderId="16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/>
    </xf>
    <xf numFmtId="0" fontId="14" fillId="0" borderId="3" xfId="0" applyFont="1" applyBorder="1" applyAlignment="1">
      <alignment vertical="center" wrapText="1"/>
    </xf>
    <xf numFmtId="0" fontId="7" fillId="13" borderId="13" xfId="0" applyFont="1" applyFill="1" applyBorder="1" applyAlignment="1">
      <alignment horizontal="center" vertical="center" wrapText="1"/>
    </xf>
    <xf numFmtId="0" fontId="7" fillId="0" borderId="45" xfId="0" applyFont="1" applyBorder="1" applyAlignment="1">
      <alignment wrapText="1"/>
    </xf>
    <xf numFmtId="0" fontId="7" fillId="3" borderId="45" xfId="0" applyFont="1" applyFill="1" applyBorder="1" applyAlignment="1">
      <alignment wrapText="1"/>
    </xf>
    <xf numFmtId="0" fontId="7" fillId="0" borderId="1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13" borderId="18" xfId="0" applyFont="1" applyFill="1" applyBorder="1" applyAlignment="1">
      <alignment wrapText="1"/>
    </xf>
    <xf numFmtId="0" fontId="7" fillId="3" borderId="18" xfId="0" applyFont="1" applyFill="1" applyBorder="1" applyAlignment="1">
      <alignment wrapText="1"/>
    </xf>
    <xf numFmtId="0" fontId="7" fillId="0" borderId="18" xfId="0" applyFont="1" applyBorder="1" applyAlignment="1">
      <alignment wrapText="1"/>
    </xf>
    <xf numFmtId="0" fontId="7" fillId="3" borderId="4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wrapText="1"/>
    </xf>
    <xf numFmtId="0" fontId="14" fillId="0" borderId="30" xfId="0" applyFont="1" applyBorder="1" applyAlignment="1">
      <alignment horizontal="left" vertical="center" wrapText="1"/>
    </xf>
    <xf numFmtId="3" fontId="14" fillId="0" borderId="27" xfId="0" applyNumberFormat="1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3" fontId="14" fillId="0" borderId="8" xfId="0" applyNumberFormat="1" applyFont="1" applyBorder="1" applyAlignment="1">
      <alignment horizontal="center" vertical="center" wrapText="1"/>
    </xf>
    <xf numFmtId="0" fontId="7" fillId="13" borderId="7" xfId="0" applyFont="1" applyFill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14" fontId="7" fillId="0" borderId="0" xfId="0" applyNumberFormat="1" applyFont="1" applyAlignment="1">
      <alignment wrapText="1"/>
    </xf>
    <xf numFmtId="0" fontId="7" fillId="0" borderId="48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1" fontId="7" fillId="0" borderId="45" xfId="0" applyNumberFormat="1" applyFont="1" applyBorder="1" applyAlignment="1">
      <alignment horizontal="center" vertical="center" wrapText="1"/>
    </xf>
    <xf numFmtId="1" fontId="7" fillId="0" borderId="18" xfId="0" applyNumberFormat="1" applyFont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center" vertical="center" wrapText="1"/>
    </xf>
    <xf numFmtId="1" fontId="7" fillId="3" borderId="18" xfId="0" applyNumberFormat="1" applyFont="1" applyFill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1" fontId="7" fillId="13" borderId="18" xfId="0" applyNumberFormat="1" applyFont="1" applyFill="1" applyBorder="1" applyAlignment="1">
      <alignment horizontal="center" vertical="center" wrapText="1"/>
    </xf>
    <xf numFmtId="14" fontId="7" fillId="8" borderId="0" xfId="0" applyNumberFormat="1" applyFont="1" applyFill="1" applyAlignment="1">
      <alignment wrapText="1"/>
    </xf>
    <xf numFmtId="1" fontId="28" fillId="14" borderId="0" xfId="949" applyNumberFormat="1" applyAlignment="1">
      <alignment wrapText="1"/>
    </xf>
    <xf numFmtId="0" fontId="7" fillId="0" borderId="0" xfId="0" applyNumberFormat="1" applyFont="1" applyAlignment="1">
      <alignment wrapText="1"/>
    </xf>
    <xf numFmtId="0" fontId="4" fillId="0" borderId="0" xfId="0" applyFont="1" applyFill="1"/>
    <xf numFmtId="1" fontId="5" fillId="0" borderId="25" xfId="0" applyNumberFormat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14" fontId="15" fillId="0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0" fontId="21" fillId="0" borderId="39" xfId="0" applyFont="1" applyFill="1" applyBorder="1" applyAlignment="1">
      <alignment horizontal="center" vertical="center"/>
    </xf>
    <xf numFmtId="0" fontId="0" fillId="0" borderId="0" xfId="0" applyFont="1" applyFill="1"/>
    <xf numFmtId="0" fontId="8" fillId="0" borderId="20" xfId="1" applyFont="1" applyFill="1" applyBorder="1" applyAlignment="1">
      <alignment horizontal="center" vertical="center" wrapText="1"/>
    </xf>
    <xf numFmtId="1" fontId="21" fillId="7" borderId="1" xfId="0" applyNumberFormat="1" applyFont="1" applyFill="1" applyBorder="1" applyAlignment="1">
      <alignment horizontal="left" vertical="center" indent="3"/>
    </xf>
    <xf numFmtId="1" fontId="4" fillId="10" borderId="1" xfId="0" applyNumberFormat="1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5" borderId="0" xfId="0" applyFill="1"/>
    <xf numFmtId="0" fontId="0" fillId="0" borderId="0" xfId="0" applyFill="1" applyAlignment="1">
      <alignment wrapText="1"/>
    </xf>
    <xf numFmtId="0" fontId="8" fillId="0" borderId="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right" vertical="center" wrapText="1"/>
    </xf>
    <xf numFmtId="2" fontId="19" fillId="3" borderId="1" xfId="0" applyNumberFormat="1" applyFont="1" applyFill="1" applyBorder="1" applyAlignment="1">
      <alignment vertical="center" wrapText="1"/>
    </xf>
    <xf numFmtId="0" fontId="5" fillId="0" borderId="0" xfId="0" applyFont="1" applyAlignment="1">
      <alignment horizontal="right"/>
    </xf>
    <xf numFmtId="0" fontId="5" fillId="0" borderId="0" xfId="0" applyFont="1" applyBorder="1" applyAlignment="1">
      <alignment horizontal="right"/>
    </xf>
    <xf numFmtId="14" fontId="8" fillId="3" borderId="1" xfId="0" applyNumberFormat="1" applyFont="1" applyFill="1" applyBorder="1" applyAlignment="1">
      <alignment horizontal="center" vertical="center" wrapText="1"/>
    </xf>
    <xf numFmtId="14" fontId="8" fillId="3" borderId="3" xfId="0" applyNumberFormat="1" applyFont="1" applyFill="1" applyBorder="1" applyAlignment="1">
      <alignment horizontal="center" vertical="center" wrapText="1"/>
    </xf>
    <xf numFmtId="0" fontId="0" fillId="7" borderId="0" xfId="0" applyFill="1"/>
    <xf numFmtId="0" fontId="8" fillId="7" borderId="3" xfId="0" applyFont="1" applyFill="1" applyBorder="1" applyAlignment="1">
      <alignment horizontal="center" vertical="center" wrapText="1"/>
    </xf>
    <xf numFmtId="14" fontId="8" fillId="7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15" borderId="1" xfId="0" applyFont="1" applyFill="1" applyBorder="1" applyAlignment="1">
      <alignment horizontal="center" vertical="center"/>
    </xf>
    <xf numFmtId="0" fontId="0" fillId="15" borderId="0" xfId="0" applyFill="1"/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vertical="center" wrapText="1" shrinkToFit="1"/>
    </xf>
    <xf numFmtId="14" fontId="8" fillId="3" borderId="1" xfId="0" applyNumberFormat="1" applyFont="1" applyFill="1" applyBorder="1" applyAlignment="1">
      <alignment horizontal="center" vertical="center" wrapText="1" shrinkToFit="1"/>
    </xf>
    <xf numFmtId="0" fontId="8" fillId="3" borderId="1" xfId="0" applyFont="1" applyFill="1" applyBorder="1" applyAlignment="1">
      <alignment vertical="center" wrapText="1" shrinkToFit="1"/>
    </xf>
    <xf numFmtId="0" fontId="8" fillId="0" borderId="30" xfId="0" applyFont="1" applyFill="1" applyBorder="1" applyAlignment="1">
      <alignment vertical="center" wrapText="1"/>
    </xf>
    <xf numFmtId="0" fontId="8" fillId="3" borderId="3" xfId="0" applyFont="1" applyFill="1" applyBorder="1" applyAlignment="1">
      <alignment horizontal="center" vertical="center" wrapText="1" shrinkToFit="1"/>
    </xf>
    <xf numFmtId="2" fontId="8" fillId="3" borderId="3" xfId="0" applyNumberFormat="1" applyFont="1" applyFill="1" applyBorder="1" applyAlignment="1">
      <alignment horizontal="center" vertical="center" wrapText="1" shrinkToFit="1"/>
    </xf>
    <xf numFmtId="0" fontId="8" fillId="3" borderId="25" xfId="0" applyFont="1" applyFill="1" applyBorder="1" applyAlignment="1">
      <alignment horizontal="center" vertical="center"/>
    </xf>
    <xf numFmtId="0" fontId="4" fillId="16" borderId="0" xfId="0" applyFont="1" applyFill="1"/>
    <xf numFmtId="0" fontId="21" fillId="0" borderId="25" xfId="0" applyFont="1" applyFill="1" applyBorder="1" applyAlignment="1">
      <alignment horizontal="center" vertical="center"/>
    </xf>
    <xf numFmtId="0" fontId="4" fillId="3" borderId="0" xfId="0" applyFont="1" applyFill="1"/>
    <xf numFmtId="164" fontId="21" fillId="7" borderId="25" xfId="0" applyNumberFormat="1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21" fillId="7" borderId="25" xfId="0" applyFont="1" applyFill="1" applyBorder="1" applyAlignment="1">
      <alignment horizontal="center" vertical="center"/>
    </xf>
    <xf numFmtId="2" fontId="8" fillId="3" borderId="1" xfId="0" applyNumberFormat="1" applyFont="1" applyFill="1" applyBorder="1" applyAlignment="1">
      <alignment horizontal="center" vertical="center" wrapText="1" shrinkToFit="1"/>
    </xf>
    <xf numFmtId="1" fontId="8" fillId="3" borderId="1" xfId="0" applyNumberFormat="1" applyFont="1" applyFill="1" applyBorder="1" applyAlignment="1">
      <alignment horizontal="center" vertical="center" wrapText="1"/>
    </xf>
    <xf numFmtId="2" fontId="21" fillId="7" borderId="25" xfId="0" applyNumberFormat="1" applyFont="1" applyFill="1" applyBorder="1" applyAlignment="1">
      <alignment horizontal="center" vertical="center"/>
    </xf>
    <xf numFmtId="14" fontId="8" fillId="3" borderId="1" xfId="0" applyNumberFormat="1" applyFont="1" applyFill="1" applyBorder="1" applyAlignment="1">
      <alignment vertical="center" wrapText="1" shrinkToFit="1"/>
    </xf>
    <xf numFmtId="17" fontId="8" fillId="0" borderId="1" xfId="0" applyNumberFormat="1" applyFont="1" applyFill="1" applyBorder="1" applyAlignment="1">
      <alignment horizontal="center" vertical="center" wrapText="1" shrinkToFit="1"/>
    </xf>
    <xf numFmtId="0" fontId="21" fillId="3" borderId="17" xfId="0" applyFont="1" applyFill="1" applyBorder="1" applyAlignment="1">
      <alignment horizontal="center" vertical="center"/>
    </xf>
    <xf numFmtId="0" fontId="21" fillId="3" borderId="3" xfId="0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center" vertical="center" wrapText="1" shrinkToFit="1"/>
    </xf>
    <xf numFmtId="14" fontId="8" fillId="0" borderId="1" xfId="0" applyNumberFormat="1" applyFont="1" applyFill="1" applyBorder="1" applyAlignment="1">
      <alignment horizontal="center" vertical="center" wrapText="1" shrinkToFit="1"/>
    </xf>
    <xf numFmtId="17" fontId="15" fillId="3" borderId="1" xfId="0" applyNumberFormat="1" applyFont="1" applyFill="1" applyBorder="1" applyAlignment="1">
      <alignment horizontal="center" vertical="center" wrapText="1" shrinkToFit="1"/>
    </xf>
    <xf numFmtId="0" fontId="22" fillId="0" borderId="3" xfId="0" applyFont="1" applyFill="1" applyBorder="1" applyAlignment="1">
      <alignment horizontal="center" vertical="center"/>
    </xf>
    <xf numFmtId="0" fontId="16" fillId="7" borderId="0" xfId="0" applyFont="1" applyFill="1"/>
    <xf numFmtId="0" fontId="4" fillId="7" borderId="0" xfId="0" applyFont="1" applyFill="1"/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2" fontId="25" fillId="7" borderId="1" xfId="0" applyNumberFormat="1" applyFont="1" applyFill="1" applyBorder="1" applyAlignment="1">
      <alignment horizontal="center" vertical="center"/>
    </xf>
    <xf numFmtId="2" fontId="4" fillId="1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 wrapText="1"/>
    </xf>
    <xf numFmtId="14" fontId="15" fillId="0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 shrinkToFit="1"/>
    </xf>
    <xf numFmtId="14" fontId="8" fillId="3" borderId="1" xfId="0" applyNumberFormat="1" applyFont="1" applyFill="1" applyBorder="1" applyAlignment="1">
      <alignment horizontal="center" vertical="center" wrapText="1" shrinkToFit="1"/>
    </xf>
    <xf numFmtId="0" fontId="8" fillId="3" borderId="1" xfId="0" applyFont="1" applyFill="1" applyBorder="1" applyAlignment="1">
      <alignment horizontal="center" vertical="center" wrapText="1" shrinkToFi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 vertical="center" wrapText="1"/>
    </xf>
    <xf numFmtId="0" fontId="8" fillId="0" borderId="5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4" fillId="0" borderId="1" xfId="0" applyFont="1" applyFill="1" applyBorder="1"/>
    <xf numFmtId="0" fontId="9" fillId="0" borderId="1" xfId="0" applyFont="1" applyFill="1" applyBorder="1" applyAlignment="1">
      <alignment horizontal="center" vertical="center" wrapText="1"/>
    </xf>
    <xf numFmtId="0" fontId="8" fillId="15" borderId="1" xfId="0" applyFont="1" applyFill="1" applyBorder="1" applyAlignment="1">
      <alignment horizontal="center" vertical="center"/>
    </xf>
    <xf numFmtId="0" fontId="4" fillId="0" borderId="41" xfId="0" applyFont="1" applyFill="1" applyBorder="1" applyAlignment="1">
      <alignment vertical="center" wrapText="1"/>
    </xf>
    <xf numFmtId="0" fontId="7" fillId="7" borderId="0" xfId="0" applyFont="1" applyFill="1"/>
    <xf numFmtId="0" fontId="0" fillId="0" borderId="0" xfId="0" applyFont="1" applyFill="1" applyAlignment="1">
      <alignment wrapText="1"/>
    </xf>
    <xf numFmtId="1" fontId="4" fillId="0" borderId="0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/>
    </xf>
    <xf numFmtId="0" fontId="4" fillId="9" borderId="30" xfId="0" applyFont="1" applyFill="1" applyBorder="1" applyAlignment="1">
      <alignment horizontal="center" vertical="center"/>
    </xf>
    <xf numFmtId="0" fontId="7" fillId="9" borderId="30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vertical="center"/>
    </xf>
    <xf numFmtId="0" fontId="0" fillId="7" borderId="0" xfId="0" applyFont="1" applyFill="1"/>
    <xf numFmtId="0" fontId="8" fillId="0" borderId="1" xfId="0" applyFont="1" applyFill="1" applyBorder="1" applyAlignment="1">
      <alignment vertical="center" wrapText="1" shrinkToFit="1"/>
    </xf>
    <xf numFmtId="0" fontId="21" fillId="0" borderId="1" xfId="0" applyFont="1" applyFill="1" applyBorder="1" applyAlignment="1">
      <alignment vertical="center"/>
    </xf>
    <xf numFmtId="0" fontId="4" fillId="3" borderId="30" xfId="0" applyFont="1" applyFill="1" applyBorder="1" applyAlignment="1">
      <alignment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2" fontId="8" fillId="3" borderId="19" xfId="0" applyNumberFormat="1" applyFont="1" applyFill="1" applyBorder="1" applyAlignment="1">
      <alignment horizontal="center" vertical="center" wrapText="1" shrinkToFit="1"/>
    </xf>
    <xf numFmtId="0" fontId="8" fillId="3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 shrinkToFi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 shrinkToFit="1"/>
    </xf>
    <xf numFmtId="0" fontId="8" fillId="3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left" vertical="center" wrapText="1"/>
    </xf>
    <xf numFmtId="0" fontId="8" fillId="0" borderId="30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3" borderId="43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0" fillId="0" borderId="0" xfId="0" applyFont="1" applyAlignment="1">
      <alignment wrapText="1"/>
    </xf>
    <xf numFmtId="0" fontId="8" fillId="3" borderId="30" xfId="0" applyFont="1" applyFill="1" applyBorder="1" applyAlignment="1">
      <alignment horizontal="center" vertical="center" wrapText="1"/>
    </xf>
    <xf numFmtId="0" fontId="8" fillId="3" borderId="30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 wrapText="1" shrinkToFit="1"/>
    </xf>
    <xf numFmtId="14" fontId="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 shrinkToFit="1"/>
    </xf>
    <xf numFmtId="0" fontId="8" fillId="3" borderId="1" xfId="0" applyFont="1" applyFill="1" applyBorder="1" applyAlignment="1">
      <alignment horizontal="center" vertical="center"/>
    </xf>
    <xf numFmtId="14" fontId="15" fillId="3" borderId="1" xfId="0" applyNumberFormat="1" applyFont="1" applyFill="1" applyBorder="1" applyAlignment="1">
      <alignment horizontal="center" vertical="center" wrapText="1"/>
    </xf>
    <xf numFmtId="17" fontId="15" fillId="3" borderId="1" xfId="0" applyNumberFormat="1" applyFont="1" applyFill="1" applyBorder="1" applyAlignment="1">
      <alignment horizontal="center" vertical="center" wrapText="1" shrinkToFit="1"/>
    </xf>
    <xf numFmtId="0" fontId="8" fillId="0" borderId="30" xfId="0" applyFont="1" applyFill="1" applyBorder="1" applyAlignment="1">
      <alignment horizontal="left" vertical="center" wrapText="1"/>
    </xf>
    <xf numFmtId="0" fontId="30" fillId="3" borderId="0" xfId="0" applyFont="1" applyFill="1" applyBorder="1" applyAlignment="1">
      <alignment horizontal="center" vertical="center"/>
    </xf>
    <xf numFmtId="14" fontId="8" fillId="0" borderId="30" xfId="0" applyNumberFormat="1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left" vertical="center" wrapText="1"/>
    </xf>
    <xf numFmtId="0" fontId="8" fillId="0" borderId="2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30" xfId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2" fontId="14" fillId="0" borderId="1" xfId="0" applyNumberFormat="1" applyFont="1" applyFill="1" applyBorder="1"/>
    <xf numFmtId="2" fontId="14" fillId="0" borderId="1" xfId="0" applyNumberFormat="1" applyFont="1" applyFill="1" applyBorder="1" applyAlignment="1">
      <alignment horizontal="left" wrapText="1"/>
    </xf>
    <xf numFmtId="2" fontId="14" fillId="0" borderId="1" xfId="0" applyNumberFormat="1" applyFont="1" applyFill="1" applyBorder="1" applyAlignment="1">
      <alignment horizontal="center"/>
    </xf>
    <xf numFmtId="2" fontId="14" fillId="0" borderId="1" xfId="0" applyNumberFormat="1" applyFont="1" applyFill="1" applyBorder="1" applyAlignment="1"/>
    <xf numFmtId="2" fontId="14" fillId="0" borderId="8" xfId="0" applyNumberFormat="1" applyFont="1" applyFill="1" applyBorder="1"/>
    <xf numFmtId="2" fontId="31" fillId="0" borderId="1" xfId="0" applyNumberFormat="1" applyFont="1" applyFill="1" applyBorder="1" applyAlignment="1">
      <alignment horizontal="center"/>
    </xf>
    <xf numFmtId="2" fontId="14" fillId="0" borderId="25" xfId="0" applyNumberFormat="1" applyFont="1" applyFill="1" applyBorder="1" applyAlignment="1">
      <alignment horizontal="center"/>
    </xf>
    <xf numFmtId="2" fontId="14" fillId="0" borderId="3" xfId="0" applyNumberFormat="1" applyFont="1" applyFill="1" applyBorder="1" applyAlignment="1">
      <alignment horizontal="center"/>
    </xf>
    <xf numFmtId="0" fontId="15" fillId="3" borderId="30" xfId="1" applyFont="1" applyFill="1" applyBorder="1" applyAlignment="1">
      <alignment horizontal="left" vertical="center" wrapText="1"/>
    </xf>
    <xf numFmtId="2" fontId="14" fillId="0" borderId="1" xfId="0" applyNumberFormat="1" applyFont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/>
    </xf>
    <xf numFmtId="2" fontId="14" fillId="0" borderId="20" xfId="0" applyNumberFormat="1" applyFont="1" applyFill="1" applyBorder="1"/>
    <xf numFmtId="0" fontId="8" fillId="3" borderId="1" xfId="0" applyFont="1" applyFill="1" applyBorder="1" applyAlignment="1">
      <alignment vertical="center"/>
    </xf>
    <xf numFmtId="0" fontId="15" fillId="3" borderId="1" xfId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vertical="center"/>
    </xf>
    <xf numFmtId="0" fontId="15" fillId="3" borderId="1" xfId="0" applyFont="1" applyFill="1" applyBorder="1" applyAlignment="1">
      <alignment horizontal="left" vertical="center" wrapText="1"/>
    </xf>
    <xf numFmtId="0" fontId="4" fillId="3" borderId="30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8" fillId="3" borderId="30" xfId="0" applyFont="1" applyFill="1" applyBorder="1" applyAlignment="1">
      <alignment horizontal="left" vertical="center" wrapText="1"/>
    </xf>
    <xf numFmtId="0" fontId="8" fillId="3" borderId="22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 wrapText="1"/>
    </xf>
    <xf numFmtId="0" fontId="0" fillId="3" borderId="0" xfId="0" applyFont="1" applyFill="1"/>
    <xf numFmtId="0" fontId="15" fillId="3" borderId="22" xfId="0" applyFont="1" applyFill="1" applyBorder="1" applyAlignment="1">
      <alignment horizontal="left" vertical="center" wrapText="1"/>
    </xf>
    <xf numFmtId="14" fontId="15" fillId="3" borderId="3" xfId="0" applyNumberFormat="1" applyFont="1" applyFill="1" applyBorder="1" applyAlignment="1">
      <alignment horizontal="center" vertical="center" wrapText="1"/>
    </xf>
    <xf numFmtId="0" fontId="15" fillId="3" borderId="30" xfId="0" applyFont="1" applyFill="1" applyBorder="1" applyAlignment="1">
      <alignment horizontal="left" vertical="center" wrapText="1"/>
    </xf>
    <xf numFmtId="0" fontId="15" fillId="3" borderId="3" xfId="0" applyFont="1" applyFill="1" applyBorder="1" applyAlignment="1">
      <alignment horizontal="center" vertical="center" wrapText="1"/>
    </xf>
    <xf numFmtId="14" fontId="8" fillId="3" borderId="3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14" fontId="8" fillId="3" borderId="22" xfId="0" applyNumberFormat="1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14" fontId="8" fillId="3" borderId="30" xfId="0" applyNumberFormat="1" applyFont="1" applyFill="1" applyBorder="1" applyAlignment="1">
      <alignment horizontal="center" vertical="center" wrapText="1"/>
    </xf>
    <xf numFmtId="0" fontId="4" fillId="17" borderId="25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vertical="center" wrapText="1"/>
    </xf>
    <xf numFmtId="0" fontId="4" fillId="3" borderId="30" xfId="0" applyFont="1" applyFill="1" applyBorder="1" applyAlignment="1">
      <alignment horizontal="left" vertical="center"/>
    </xf>
    <xf numFmtId="2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 wrapText="1"/>
    </xf>
    <xf numFmtId="0" fontId="7" fillId="3" borderId="0" xfId="0" applyFont="1" applyFill="1"/>
    <xf numFmtId="2" fontId="25" fillId="3" borderId="1" xfId="0" applyNumberFormat="1" applyFont="1" applyFill="1" applyBorder="1" applyAlignment="1">
      <alignment horizontal="center" vertical="center"/>
    </xf>
    <xf numFmtId="164" fontId="25" fillId="3" borderId="1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16" fillId="3" borderId="41" xfId="0" applyFont="1" applyFill="1" applyBorder="1" applyAlignment="1">
      <alignment horizontal="center" vertical="center"/>
    </xf>
    <xf numFmtId="0" fontId="16" fillId="3" borderId="22" xfId="0" applyFont="1" applyFill="1" applyBorder="1" applyAlignment="1">
      <alignment vertical="center" wrapText="1"/>
    </xf>
    <xf numFmtId="0" fontId="21" fillId="3" borderId="39" xfId="0" applyFont="1" applyFill="1" applyBorder="1" applyAlignment="1">
      <alignment horizontal="center" vertical="center" wrapText="1"/>
    </xf>
    <xf numFmtId="0" fontId="21" fillId="3" borderId="41" xfId="0" applyFont="1" applyFill="1" applyBorder="1" applyAlignment="1">
      <alignment horizontal="center" vertical="center" wrapText="1"/>
    </xf>
    <xf numFmtId="17" fontId="21" fillId="3" borderId="22" xfId="0" applyNumberFormat="1" applyFont="1" applyFill="1" applyBorder="1" applyAlignment="1">
      <alignment horizontal="center" vertical="center" wrapText="1" shrinkToFit="1"/>
    </xf>
    <xf numFmtId="0" fontId="21" fillId="3" borderId="22" xfId="0" applyFont="1" applyFill="1" applyBorder="1" applyAlignment="1">
      <alignment horizontal="center" vertical="center" wrapText="1"/>
    </xf>
    <xf numFmtId="0" fontId="21" fillId="3" borderId="22" xfId="0" applyFont="1" applyFill="1" applyBorder="1" applyAlignment="1">
      <alignment horizontal="left" wrapText="1"/>
    </xf>
    <xf numFmtId="0" fontId="21" fillId="3" borderId="1" xfId="0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16" fontId="8" fillId="3" borderId="1" xfId="0" applyNumberFormat="1" applyFont="1" applyFill="1" applyBorder="1" applyAlignment="1">
      <alignment horizontal="center" vertical="center" wrapText="1" shrinkToFit="1"/>
    </xf>
    <xf numFmtId="2" fontId="21" fillId="3" borderId="25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wrapText="1"/>
    </xf>
    <xf numFmtId="0" fontId="21" fillId="3" borderId="1" xfId="0" applyFont="1" applyFill="1" applyBorder="1" applyAlignment="1">
      <alignment vertical="center"/>
    </xf>
    <xf numFmtId="17" fontId="8" fillId="3" borderId="1" xfId="0" applyNumberFormat="1" applyFont="1" applyFill="1" applyBorder="1" applyAlignment="1">
      <alignment horizontal="center" vertical="center" wrapText="1" shrinkToFit="1"/>
    </xf>
    <xf numFmtId="0" fontId="8" fillId="3" borderId="1" xfId="0" applyFont="1" applyFill="1" applyBorder="1" applyAlignment="1">
      <alignment horizontal="left" vertical="center" wrapText="1" shrinkToFit="1"/>
    </xf>
    <xf numFmtId="0" fontId="21" fillId="3" borderId="25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 shrinkToFit="1"/>
    </xf>
    <xf numFmtId="0" fontId="21" fillId="3" borderId="1" xfId="0" applyFont="1" applyFill="1" applyBorder="1" applyAlignment="1">
      <alignment horizontal="left" vertical="center" wrapText="1" shrinkToFit="1"/>
    </xf>
    <xf numFmtId="16" fontId="21" fillId="3" borderId="1" xfId="0" applyNumberFormat="1" applyFont="1" applyFill="1" applyBorder="1" applyAlignment="1">
      <alignment horizontal="center" vertical="center" wrapText="1" shrinkToFit="1"/>
    </xf>
    <xf numFmtId="0" fontId="16" fillId="3" borderId="0" xfId="0" applyFont="1" applyFill="1"/>
    <xf numFmtId="164" fontId="21" fillId="3" borderId="25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vertical="center" wrapText="1"/>
    </xf>
    <xf numFmtId="2" fontId="21" fillId="3" borderId="1" xfId="0" applyNumberFormat="1" applyFont="1" applyFill="1" applyBorder="1" applyAlignment="1">
      <alignment horizontal="center" vertical="center" wrapText="1" shrinkToFit="1"/>
    </xf>
    <xf numFmtId="0" fontId="16" fillId="3" borderId="1" xfId="0" applyFont="1" applyFill="1" applyBorder="1" applyAlignment="1">
      <alignment vertical="center"/>
    </xf>
    <xf numFmtId="2" fontId="16" fillId="3" borderId="1" xfId="0" applyNumberFormat="1" applyFont="1" applyFill="1" applyBorder="1" applyAlignment="1">
      <alignment vertical="center"/>
    </xf>
    <xf numFmtId="0" fontId="16" fillId="17" borderId="0" xfId="0" applyFont="1" applyFill="1" applyBorder="1" applyAlignment="1">
      <alignment horizontal="center" vertical="center"/>
    </xf>
    <xf numFmtId="0" fontId="16" fillId="18" borderId="0" xfId="0" applyFont="1" applyFill="1" applyBorder="1" applyAlignment="1">
      <alignment horizontal="center" vertical="center"/>
    </xf>
    <xf numFmtId="0" fontId="0" fillId="18" borderId="0" xfId="0" applyFont="1" applyFill="1"/>
    <xf numFmtId="0" fontId="0" fillId="18" borderId="0" xfId="0" applyFill="1"/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wrapText="1"/>
    </xf>
    <xf numFmtId="49" fontId="4" fillId="0" borderId="25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wrapText="1"/>
    </xf>
    <xf numFmtId="49" fontId="4" fillId="0" borderId="25" xfId="0" applyNumberFormat="1" applyFont="1" applyFill="1" applyBorder="1" applyAlignment="1">
      <alignment horizontal="center" wrapText="1"/>
    </xf>
    <xf numFmtId="0" fontId="4" fillId="0" borderId="25" xfId="0" applyFont="1" applyFill="1" applyBorder="1" applyAlignment="1">
      <alignment horizontal="center"/>
    </xf>
    <xf numFmtId="4" fontId="4" fillId="0" borderId="25" xfId="0" applyNumberFormat="1" applyFont="1" applyFill="1" applyBorder="1" applyAlignment="1">
      <alignment horizontal="center"/>
    </xf>
    <xf numFmtId="3" fontId="4" fillId="0" borderId="25" xfId="0" applyNumberFormat="1" applyFont="1" applyFill="1" applyBorder="1" applyAlignment="1">
      <alignment horizontal="center"/>
    </xf>
    <xf numFmtId="16" fontId="4" fillId="0" borderId="1" xfId="0" applyNumberFormat="1" applyFont="1" applyFill="1" applyBorder="1" applyAlignment="1">
      <alignment horizontal="center"/>
    </xf>
    <xf numFmtId="4" fontId="4" fillId="0" borderId="1" xfId="0" applyNumberFormat="1" applyFont="1" applyFill="1" applyBorder="1" applyAlignment="1">
      <alignment horizontal="center"/>
    </xf>
    <xf numFmtId="0" fontId="4" fillId="0" borderId="20" xfId="0" applyFont="1" applyFill="1" applyBorder="1"/>
    <xf numFmtId="0" fontId="4" fillId="0" borderId="1" xfId="0" applyFont="1" applyFill="1" applyBorder="1" applyAlignment="1">
      <alignment wrapText="1" shrinkToFit="1"/>
    </xf>
    <xf numFmtId="49" fontId="4" fillId="0" borderId="1" xfId="0" applyNumberFormat="1" applyFont="1" applyFill="1" applyBorder="1" applyAlignment="1">
      <alignment horizontal="center"/>
    </xf>
    <xf numFmtId="0" fontId="0" fillId="0" borderId="1" xfId="0" applyBorder="1"/>
    <xf numFmtId="0" fontId="0" fillId="0" borderId="1" xfId="0" applyFont="1" applyBorder="1" applyAlignment="1">
      <alignment wrapText="1"/>
    </xf>
    <xf numFmtId="0" fontId="4" fillId="0" borderId="51" xfId="0" applyFont="1" applyFill="1" applyBorder="1"/>
    <xf numFmtId="0" fontId="4" fillId="0" borderId="30" xfId="0" applyFont="1" applyFill="1" applyBorder="1" applyAlignment="1">
      <alignment wrapText="1" shrinkToFit="1"/>
    </xf>
    <xf numFmtId="49" fontId="4" fillId="0" borderId="29" xfId="0" applyNumberFormat="1" applyFont="1" applyFill="1" applyBorder="1" applyAlignment="1">
      <alignment horizontal="center"/>
    </xf>
    <xf numFmtId="4" fontId="4" fillId="0" borderId="29" xfId="0" applyNumberFormat="1" applyFont="1" applyFill="1" applyBorder="1" applyAlignment="1">
      <alignment horizontal="center"/>
    </xf>
    <xf numFmtId="0" fontId="4" fillId="0" borderId="12" xfId="0" applyFont="1" applyFill="1" applyBorder="1"/>
    <xf numFmtId="49" fontId="4" fillId="0" borderId="3" xfId="0" applyNumberFormat="1" applyFont="1" applyFill="1" applyBorder="1" applyAlignment="1">
      <alignment horizontal="center"/>
    </xf>
    <xf numFmtId="0" fontId="0" fillId="0" borderId="3" xfId="0" applyBorder="1"/>
    <xf numFmtId="0" fontId="0" fillId="0" borderId="3" xfId="0" applyFont="1" applyBorder="1" applyAlignment="1">
      <alignment wrapText="1"/>
    </xf>
    <xf numFmtId="49" fontId="4" fillId="0" borderId="17" xfId="0" applyNumberFormat="1" applyFont="1" applyFill="1" applyBorder="1" applyAlignment="1">
      <alignment horizontal="center"/>
    </xf>
    <xf numFmtId="4" fontId="4" fillId="0" borderId="17" xfId="0" applyNumberFormat="1" applyFont="1" applyFill="1" applyBorder="1" applyAlignment="1">
      <alignment horizontal="center"/>
    </xf>
    <xf numFmtId="0" fontId="0" fillId="0" borderId="30" xfId="0" applyBorder="1"/>
    <xf numFmtId="14" fontId="8" fillId="0" borderId="30" xfId="0" applyNumberFormat="1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wrapText="1" shrinkToFit="1"/>
    </xf>
    <xf numFmtId="0" fontId="4" fillId="0" borderId="30" xfId="0" applyFont="1" applyFill="1" applyBorder="1" applyAlignment="1">
      <alignment vertical="center"/>
    </xf>
    <xf numFmtId="0" fontId="4" fillId="0" borderId="30" xfId="0" applyFont="1" applyFill="1" applyBorder="1" applyAlignment="1">
      <alignment horizontal="left" wrapText="1"/>
    </xf>
    <xf numFmtId="16" fontId="4" fillId="0" borderId="30" xfId="0" applyNumberFormat="1" applyFont="1" applyFill="1" applyBorder="1" applyAlignment="1">
      <alignment horizontal="center"/>
    </xf>
    <xf numFmtId="4" fontId="4" fillId="0" borderId="30" xfId="0" applyNumberFormat="1" applyFont="1" applyFill="1" applyBorder="1" applyAlignment="1">
      <alignment horizontal="center"/>
    </xf>
    <xf numFmtId="0" fontId="16" fillId="3" borderId="30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/>
    </xf>
    <xf numFmtId="0" fontId="4" fillId="0" borderId="30" xfId="0" applyFont="1" applyFill="1" applyBorder="1"/>
    <xf numFmtId="0" fontId="8" fillId="0" borderId="30" xfId="0" applyFont="1" applyFill="1" applyBorder="1" applyAlignment="1">
      <alignment vertical="center"/>
    </xf>
    <xf numFmtId="3" fontId="4" fillId="0" borderId="29" xfId="0" applyNumberFormat="1" applyFont="1" applyFill="1" applyBorder="1" applyAlignment="1">
      <alignment horizontal="center"/>
    </xf>
    <xf numFmtId="0" fontId="4" fillId="0" borderId="30" xfId="0" applyFont="1" applyFill="1" applyBorder="1" applyAlignment="1">
      <alignment vertical="center" wrapText="1"/>
    </xf>
    <xf numFmtId="0" fontId="16" fillId="3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left" wrapText="1"/>
    </xf>
    <xf numFmtId="0" fontId="8" fillId="3" borderId="3" xfId="0" applyFont="1" applyFill="1" applyBorder="1" applyAlignment="1">
      <alignment horizontal="left" vertical="top" wrapText="1"/>
    </xf>
    <xf numFmtId="16" fontId="4" fillId="0" borderId="3" xfId="0" applyNumberFormat="1" applyFont="1" applyFill="1" applyBorder="1" applyAlignment="1">
      <alignment horizontal="center"/>
    </xf>
    <xf numFmtId="4" fontId="4" fillId="0" borderId="3" xfId="0" applyNumberFormat="1" applyFont="1" applyFill="1" applyBorder="1" applyAlignment="1">
      <alignment horizontal="center"/>
    </xf>
    <xf numFmtId="14" fontId="8" fillId="0" borderId="3" xfId="0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/>
    </xf>
    <xf numFmtId="3" fontId="4" fillId="0" borderId="17" xfId="0" applyNumberFormat="1" applyFont="1" applyFill="1" applyBorder="1" applyAlignment="1">
      <alignment horizontal="center"/>
    </xf>
    <xf numFmtId="0" fontId="8" fillId="17" borderId="25" xfId="0" applyFont="1" applyFill="1" applyBorder="1" applyAlignment="1">
      <alignment horizontal="center" vertical="center"/>
    </xf>
    <xf numFmtId="0" fontId="15" fillId="0" borderId="30" xfId="1" applyFont="1" applyFill="1" applyBorder="1" applyAlignment="1">
      <alignment horizontal="center" vertical="center" wrapText="1"/>
    </xf>
    <xf numFmtId="2" fontId="14" fillId="0" borderId="30" xfId="0" applyNumberFormat="1" applyFont="1" applyFill="1" applyBorder="1"/>
    <xf numFmtId="2" fontId="14" fillId="0" borderId="30" xfId="0" applyNumberFormat="1" applyFont="1" applyFill="1" applyBorder="1" applyAlignment="1">
      <alignment horizontal="left" wrapText="1"/>
    </xf>
    <xf numFmtId="2" fontId="14" fillId="0" borderId="30" xfId="0" applyNumberFormat="1" applyFont="1" applyFill="1" applyBorder="1" applyAlignment="1">
      <alignment horizontal="center"/>
    </xf>
    <xf numFmtId="0" fontId="8" fillId="3" borderId="30" xfId="0" applyFont="1" applyFill="1" applyBorder="1" applyAlignment="1">
      <alignment horizontal="left" vertical="top" wrapText="1"/>
    </xf>
    <xf numFmtId="0" fontId="8" fillId="0" borderId="51" xfId="1" applyFont="1" applyFill="1" applyBorder="1" applyAlignment="1">
      <alignment horizontal="center" vertical="center" wrapText="1"/>
    </xf>
    <xf numFmtId="2" fontId="14" fillId="0" borderId="12" xfId="0" applyNumberFormat="1" applyFont="1" applyFill="1" applyBorder="1"/>
    <xf numFmtId="2" fontId="14" fillId="0" borderId="17" xfId="0" applyNumberFormat="1" applyFont="1" applyFill="1" applyBorder="1" applyAlignment="1">
      <alignment horizontal="center"/>
    </xf>
    <xf numFmtId="2" fontId="14" fillId="0" borderId="3" xfId="0" applyNumberFormat="1" applyFont="1" applyFill="1" applyBorder="1" applyAlignment="1"/>
    <xf numFmtId="2" fontId="31" fillId="0" borderId="3" xfId="0" applyNumberFormat="1" applyFont="1" applyFill="1" applyBorder="1" applyAlignment="1">
      <alignment horizontal="center"/>
    </xf>
    <xf numFmtId="2" fontId="14" fillId="0" borderId="3" xfId="0" applyNumberFormat="1" applyFont="1" applyFill="1" applyBorder="1" applyAlignment="1">
      <alignment horizontal="left"/>
    </xf>
    <xf numFmtId="0" fontId="8" fillId="0" borderId="7" xfId="0" applyFont="1" applyFill="1" applyBorder="1" applyAlignment="1">
      <alignment horizontal="left" vertical="center" wrapText="1"/>
    </xf>
    <xf numFmtId="0" fontId="8" fillId="0" borderId="25" xfId="0" applyFont="1" applyFill="1" applyBorder="1" applyAlignment="1">
      <alignment horizontal="center" vertical="center" wrapText="1"/>
    </xf>
    <xf numFmtId="14" fontId="15" fillId="0" borderId="30" xfId="1" applyNumberFormat="1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vertical="center"/>
    </xf>
    <xf numFmtId="14" fontId="15" fillId="3" borderId="30" xfId="0" applyNumberFormat="1" applyFont="1" applyFill="1" applyBorder="1" applyAlignment="1">
      <alignment horizontal="center" vertical="center" wrapText="1"/>
    </xf>
    <xf numFmtId="0" fontId="8" fillId="0" borderId="3" xfId="13" applyFont="1" applyFill="1" applyBorder="1" applyAlignment="1">
      <alignment horizontal="left" vertical="top" wrapText="1"/>
    </xf>
    <xf numFmtId="0" fontId="8" fillId="3" borderId="30" xfId="0" applyFont="1" applyFill="1" applyBorder="1" applyAlignment="1">
      <alignment vertical="center"/>
    </xf>
    <xf numFmtId="0" fontId="8" fillId="3" borderId="30" xfId="0" applyFont="1" applyFill="1" applyBorder="1" applyAlignment="1">
      <alignment horizontal="left" vertical="center"/>
    </xf>
    <xf numFmtId="0" fontId="15" fillId="0" borderId="3" xfId="0" applyFont="1" applyFill="1" applyBorder="1" applyAlignment="1">
      <alignment horizontal="left" vertical="center" wrapText="1"/>
    </xf>
    <xf numFmtId="14" fontId="15" fillId="0" borderId="3" xfId="0" applyNumberFormat="1" applyFont="1" applyFill="1" applyBorder="1" applyAlignment="1">
      <alignment horizontal="center" vertical="center" wrapText="1"/>
    </xf>
    <xf numFmtId="0" fontId="8" fillId="3" borderId="43" xfId="0" applyFont="1" applyFill="1" applyBorder="1" applyAlignment="1">
      <alignment horizontal="center" vertical="center" wrapText="1"/>
    </xf>
    <xf numFmtId="0" fontId="7" fillId="17" borderId="25" xfId="0" applyFont="1" applyFill="1" applyBorder="1" applyAlignment="1">
      <alignment horizontal="center" vertical="center"/>
    </xf>
    <xf numFmtId="0" fontId="8" fillId="3" borderId="41" xfId="0" applyFont="1" applyFill="1" applyBorder="1" applyAlignment="1">
      <alignment horizontal="center" vertical="center" wrapText="1"/>
    </xf>
    <xf numFmtId="0" fontId="8" fillId="3" borderId="51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4" fillId="17" borderId="29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right" vertical="center"/>
    </xf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4" fillId="0" borderId="30" xfId="0" applyFont="1" applyFill="1" applyBorder="1" applyAlignment="1">
      <alignment horizontal="center" wrapText="1" shrinkToFit="1"/>
    </xf>
    <xf numFmtId="0" fontId="4" fillId="0" borderId="22" xfId="0" applyFont="1" applyFill="1" applyBorder="1" applyAlignment="1">
      <alignment horizontal="center" wrapText="1" shrinkToFit="1"/>
    </xf>
    <xf numFmtId="0" fontId="4" fillId="0" borderId="3" xfId="0" applyFont="1" applyFill="1" applyBorder="1" applyAlignment="1">
      <alignment horizontal="center" wrapText="1" shrinkToFit="1"/>
    </xf>
    <xf numFmtId="0" fontId="4" fillId="0" borderId="30" xfId="0" applyFont="1" applyFill="1" applyBorder="1" applyAlignment="1">
      <alignment horizontal="center" vertical="center" wrapText="1" shrinkToFit="1"/>
    </xf>
    <xf numFmtId="0" fontId="4" fillId="0" borderId="22" xfId="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 wrapText="1" shrinkToFit="1"/>
    </xf>
    <xf numFmtId="0" fontId="0" fillId="17" borderId="5" xfId="0" applyFill="1" applyBorder="1" applyAlignment="1">
      <alignment horizontal="center"/>
    </xf>
    <xf numFmtId="0" fontId="0" fillId="17" borderId="6" xfId="0" applyFill="1" applyBorder="1" applyAlignment="1"/>
    <xf numFmtId="0" fontId="0" fillId="0" borderId="6" xfId="0" applyBorder="1" applyAlignment="1"/>
    <xf numFmtId="0" fontId="0" fillId="0" borderId="14" xfId="0" applyBorder="1" applyAlignment="1"/>
    <xf numFmtId="0" fontId="0" fillId="17" borderId="14" xfId="0" applyFill="1" applyBorder="1" applyAlignment="1"/>
    <xf numFmtId="0" fontId="4" fillId="0" borderId="22" xfId="0" applyFont="1" applyFill="1" applyBorder="1" applyAlignment="1">
      <alignment horizontal="left" wrapText="1" shrinkToFit="1"/>
    </xf>
    <xf numFmtId="0" fontId="4" fillId="0" borderId="3" xfId="0" applyFont="1" applyFill="1" applyBorder="1" applyAlignment="1">
      <alignment horizontal="left" wrapText="1" shrinkToFit="1"/>
    </xf>
    <xf numFmtId="0" fontId="4" fillId="0" borderId="30" xfId="0" applyFont="1" applyFill="1" applyBorder="1" applyAlignment="1">
      <alignment horizontal="left" wrapText="1" shrinkToFit="1"/>
    </xf>
    <xf numFmtId="0" fontId="4" fillId="0" borderId="22" xfId="0" applyFont="1" applyFill="1" applyBorder="1" applyAlignment="1">
      <alignment horizontal="left" vertical="center" wrapText="1" shrinkToFit="1"/>
    </xf>
    <xf numFmtId="0" fontId="4" fillId="17" borderId="5" xfId="0" applyFont="1" applyFill="1" applyBorder="1" applyAlignment="1">
      <alignment horizontal="center" vertical="center"/>
    </xf>
    <xf numFmtId="0" fontId="16" fillId="17" borderId="5" xfId="0" applyFont="1" applyFill="1" applyBorder="1" applyAlignment="1">
      <alignment horizontal="center" vertical="center"/>
    </xf>
    <xf numFmtId="0" fontId="0" fillId="17" borderId="6" xfId="0" applyFill="1" applyBorder="1" applyAlignment="1">
      <alignment horizontal="center" vertical="center"/>
    </xf>
    <xf numFmtId="0" fontId="0" fillId="17" borderId="14" xfId="0" applyFill="1" applyBorder="1" applyAlignment="1">
      <alignment horizontal="center" vertical="center"/>
    </xf>
    <xf numFmtId="0" fontId="32" fillId="18" borderId="51" xfId="0" applyFont="1" applyFill="1" applyBorder="1" applyAlignment="1"/>
    <xf numFmtId="0" fontId="32" fillId="18" borderId="27" xfId="0" applyFont="1" applyFill="1" applyBorder="1" applyAlignment="1"/>
    <xf numFmtId="0" fontId="32" fillId="18" borderId="29" xfId="0" applyFont="1" applyFill="1" applyBorder="1" applyAlignment="1"/>
    <xf numFmtId="0" fontId="32" fillId="18" borderId="41" xfId="0" applyFont="1" applyFill="1" applyBorder="1" applyAlignment="1"/>
    <xf numFmtId="0" fontId="32" fillId="18" borderId="0" xfId="0" applyFont="1" applyFill="1" applyBorder="1" applyAlignment="1"/>
    <xf numFmtId="0" fontId="32" fillId="18" borderId="39" xfId="0" applyFont="1" applyFill="1" applyBorder="1" applyAlignment="1"/>
    <xf numFmtId="0" fontId="30" fillId="18" borderId="41" xfId="0" applyFont="1" applyFill="1" applyBorder="1" applyAlignment="1"/>
    <xf numFmtId="0" fontId="0" fillId="18" borderId="0" xfId="0" applyFill="1" applyBorder="1" applyAlignment="1"/>
    <xf numFmtId="0" fontId="0" fillId="18" borderId="39" xfId="0" applyFill="1" applyBorder="1" applyAlignment="1"/>
    <xf numFmtId="0" fontId="0" fillId="18" borderId="41" xfId="0" applyFill="1" applyBorder="1" applyAlignment="1"/>
    <xf numFmtId="0" fontId="33" fillId="18" borderId="5" xfId="0" applyFont="1" applyFill="1" applyBorder="1" applyAlignment="1">
      <alignment horizontal="center" vertical="center"/>
    </xf>
    <xf numFmtId="0" fontId="0" fillId="18" borderId="6" xfId="0" applyFill="1" applyBorder="1" applyAlignment="1">
      <alignment horizontal="center" vertical="center"/>
    </xf>
    <xf numFmtId="0" fontId="0" fillId="18" borderId="14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6" fillId="17" borderId="6" xfId="0" applyFont="1" applyFill="1" applyBorder="1" applyAlignment="1">
      <alignment horizontal="center" vertical="center"/>
    </xf>
    <xf numFmtId="0" fontId="16" fillId="17" borderId="14" xfId="0" applyFont="1" applyFill="1" applyBorder="1" applyAlignment="1">
      <alignment horizontal="center" vertical="center"/>
    </xf>
    <xf numFmtId="14" fontId="8" fillId="0" borderId="22" xfId="0" applyNumberFormat="1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3" borderId="30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right" vertical="center"/>
    </xf>
    <xf numFmtId="0" fontId="4" fillId="3" borderId="27" xfId="0" applyFont="1" applyFill="1" applyBorder="1" applyAlignment="1">
      <alignment horizontal="right" vertical="center"/>
    </xf>
    <xf numFmtId="0" fontId="4" fillId="3" borderId="29" xfId="0" applyFont="1" applyFill="1" applyBorder="1" applyAlignment="1">
      <alignment horizontal="right" vertical="center"/>
    </xf>
    <xf numFmtId="0" fontId="16" fillId="15" borderId="12" xfId="0" applyFont="1" applyFill="1" applyBorder="1" applyAlignment="1">
      <alignment horizontal="center" vertical="center"/>
    </xf>
    <xf numFmtId="0" fontId="16" fillId="15" borderId="43" xfId="0" applyFont="1" applyFill="1" applyBorder="1" applyAlignment="1">
      <alignment horizontal="center" vertical="center"/>
    </xf>
    <xf numFmtId="0" fontId="16" fillId="15" borderId="17" xfId="0" applyFont="1" applyFill="1" applyBorder="1" applyAlignment="1">
      <alignment horizontal="center" vertical="center"/>
    </xf>
    <xf numFmtId="0" fontId="16" fillId="17" borderId="9" xfId="0" applyFont="1" applyFill="1" applyBorder="1" applyAlignment="1">
      <alignment horizontal="center" vertical="center"/>
    </xf>
    <xf numFmtId="0" fontId="8" fillId="0" borderId="30" xfId="1" applyFont="1" applyFill="1" applyBorder="1" applyAlignment="1">
      <alignment horizontal="center" vertical="center" wrapText="1"/>
    </xf>
    <xf numFmtId="0" fontId="8" fillId="0" borderId="22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4" fillId="0" borderId="39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4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41" xfId="0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0" fontId="8" fillId="3" borderId="22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16" fillId="17" borderId="32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15" fillId="0" borderId="2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right" vertical="center"/>
    </xf>
    <xf numFmtId="14" fontId="8" fillId="0" borderId="30" xfId="0" applyNumberFormat="1" applyFont="1" applyFill="1" applyBorder="1" applyAlignment="1">
      <alignment horizontal="center" vertical="center" wrapText="1"/>
    </xf>
    <xf numFmtId="14" fontId="8" fillId="3" borderId="22" xfId="0" applyNumberFormat="1" applyFont="1" applyFill="1" applyBorder="1" applyAlignment="1">
      <alignment horizontal="center" vertical="center" wrapText="1"/>
    </xf>
    <xf numFmtId="14" fontId="8" fillId="3" borderId="3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 wrapText="1"/>
    </xf>
    <xf numFmtId="17" fontId="15" fillId="3" borderId="1" xfId="0" applyNumberFormat="1" applyFont="1" applyFill="1" applyBorder="1" applyAlignment="1">
      <alignment horizontal="center" vertical="center" wrapText="1" shrinkToFit="1"/>
    </xf>
    <xf numFmtId="17" fontId="8" fillId="3" borderId="1" xfId="0" applyNumberFormat="1" applyFont="1" applyFill="1" applyBorder="1" applyAlignment="1">
      <alignment horizontal="center" vertical="center" wrapText="1" shrinkToFit="1"/>
    </xf>
    <xf numFmtId="0" fontId="4" fillId="3" borderId="1" xfId="0" applyFont="1" applyFill="1" applyBorder="1" applyAlignment="1">
      <alignment horizontal="center" vertical="center" wrapText="1"/>
    </xf>
    <xf numFmtId="14" fontId="15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 shrinkToFit="1"/>
    </xf>
    <xf numFmtId="14" fontId="8" fillId="3" borderId="1" xfId="0" applyNumberFormat="1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left" vertical="center" wrapText="1" shrinkToFit="1"/>
    </xf>
    <xf numFmtId="2" fontId="8" fillId="0" borderId="1" xfId="0" applyNumberFormat="1" applyFont="1" applyFill="1" applyBorder="1" applyAlignment="1">
      <alignment horizontal="center" vertical="center" wrapText="1" shrinkToFit="1"/>
    </xf>
    <xf numFmtId="14" fontId="8" fillId="0" borderId="1" xfId="0" applyNumberFormat="1" applyFont="1" applyFill="1" applyBorder="1" applyAlignment="1">
      <alignment horizontal="center" vertical="center" wrapText="1" shrinkToFit="1"/>
    </xf>
    <xf numFmtId="0" fontId="8" fillId="0" borderId="29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14" fontId="8" fillId="3" borderId="3" xfId="0" applyNumberFormat="1" applyFont="1" applyFill="1" applyBorder="1" applyAlignment="1">
      <alignment horizontal="center" vertical="center" wrapText="1" shrinkToFit="1"/>
    </xf>
    <xf numFmtId="0" fontId="8" fillId="3" borderId="3" xfId="0" applyFont="1" applyFill="1" applyBorder="1" applyAlignment="1">
      <alignment horizontal="center" vertical="center" wrapText="1" shrinkToFit="1"/>
    </xf>
    <xf numFmtId="0" fontId="8" fillId="3" borderId="1" xfId="0" applyFont="1" applyFill="1" applyBorder="1" applyAlignment="1">
      <alignment horizontal="center" vertical="center"/>
    </xf>
    <xf numFmtId="0" fontId="16" fillId="17" borderId="42" xfId="0" applyFont="1" applyFill="1" applyBorder="1" applyAlignment="1">
      <alignment horizontal="center" vertical="center"/>
    </xf>
    <xf numFmtId="0" fontId="16" fillId="17" borderId="2" xfId="0" applyFont="1" applyFill="1" applyBorder="1" applyAlignment="1">
      <alignment horizontal="center" vertical="center"/>
    </xf>
    <xf numFmtId="0" fontId="16" fillId="17" borderId="15" xfId="0" applyFont="1" applyFill="1" applyBorder="1" applyAlignment="1">
      <alignment horizontal="center" vertical="center"/>
    </xf>
    <xf numFmtId="14" fontId="8" fillId="3" borderId="30" xfId="0" applyNumberFormat="1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left" vertical="center" wrapText="1"/>
    </xf>
    <xf numFmtId="0" fontId="15" fillId="3" borderId="3" xfId="0" applyFont="1" applyFill="1" applyBorder="1" applyAlignment="1">
      <alignment horizontal="left" vertical="center" wrapText="1"/>
    </xf>
    <xf numFmtId="0" fontId="8" fillId="3" borderId="30" xfId="0" applyFont="1" applyFill="1" applyBorder="1" applyAlignment="1">
      <alignment horizontal="center" vertical="center"/>
    </xf>
    <xf numFmtId="0" fontId="15" fillId="3" borderId="30" xfId="0" applyFont="1" applyFill="1" applyBorder="1" applyAlignment="1">
      <alignment horizontal="left" vertical="center" wrapText="1"/>
    </xf>
    <xf numFmtId="0" fontId="30" fillId="18" borderId="0" xfId="0" applyFont="1" applyFill="1" applyAlignment="1"/>
    <xf numFmtId="0" fontId="16" fillId="3" borderId="22" xfId="0" applyFont="1" applyFill="1" applyBorder="1" applyAlignment="1">
      <alignment horizontal="center" vertical="center" wrapText="1"/>
    </xf>
    <xf numFmtId="0" fontId="0" fillId="0" borderId="2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5" fillId="3" borderId="30" xfId="1" applyFont="1" applyFill="1" applyBorder="1" applyAlignment="1">
      <alignment horizontal="left" vertical="center" wrapText="1"/>
    </xf>
    <xf numFmtId="0" fontId="0" fillId="0" borderId="22" xfId="0" applyBorder="1" applyAlignment="1">
      <alignment vertical="center"/>
    </xf>
    <xf numFmtId="0" fontId="0" fillId="0" borderId="3" xfId="0" applyBorder="1" applyAlignment="1">
      <alignment vertical="center"/>
    </xf>
    <xf numFmtId="0" fontId="30" fillId="3" borderId="9" xfId="0" applyFont="1" applyFill="1" applyBorder="1" applyAlignment="1">
      <alignment horizontal="center" vertical="center"/>
    </xf>
    <xf numFmtId="0" fontId="16" fillId="18" borderId="6" xfId="0" applyFont="1" applyFill="1" applyBorder="1" applyAlignment="1">
      <alignment horizontal="center" vertical="center"/>
    </xf>
    <xf numFmtId="0" fontId="16" fillId="18" borderId="14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right" vertical="center" wrapText="1"/>
    </xf>
    <xf numFmtId="0" fontId="7" fillId="0" borderId="9" xfId="0" applyFont="1" applyFill="1" applyBorder="1" applyAlignment="1">
      <alignment horizontal="right" vertical="center" wrapText="1"/>
    </xf>
    <xf numFmtId="0" fontId="7" fillId="0" borderId="23" xfId="0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2" fillId="5" borderId="26" xfId="0" applyFont="1" applyFill="1" applyBorder="1" applyAlignment="1">
      <alignment horizontal="center" vertical="center"/>
    </xf>
    <xf numFmtId="0" fontId="12" fillId="5" borderId="27" xfId="0" applyFont="1" applyFill="1" applyBorder="1" applyAlignment="1">
      <alignment horizontal="center" vertical="center"/>
    </xf>
    <xf numFmtId="0" fontId="12" fillId="5" borderId="28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 applyBorder="1" applyAlignment="1">
      <alignment horizontal="left" wrapText="1"/>
    </xf>
    <xf numFmtId="0" fontId="11" fillId="0" borderId="0" xfId="0" applyFont="1" applyBorder="1" applyAlignment="1">
      <alignment horizontal="center"/>
    </xf>
    <xf numFmtId="0" fontId="5" fillId="12" borderId="5" xfId="0" applyFont="1" applyFill="1" applyBorder="1" applyAlignment="1">
      <alignment horizontal="center" vertical="center" wrapText="1"/>
    </xf>
    <xf numFmtId="0" fontId="26" fillId="12" borderId="6" xfId="0" applyFont="1" applyFill="1" applyBorder="1" applyAlignment="1">
      <alignment horizontal="center" vertical="center" wrapText="1"/>
    </xf>
    <xf numFmtId="0" fontId="26" fillId="12" borderId="1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26" fillId="0" borderId="0" xfId="0" applyFont="1" applyAlignment="1">
      <alignment wrapText="1"/>
    </xf>
    <xf numFmtId="0" fontId="5" fillId="11" borderId="0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0" xfId="2" applyFont="1" applyAlignment="1">
      <alignment horizontal="center" wrapText="1"/>
    </xf>
    <xf numFmtId="0" fontId="12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9" fillId="7" borderId="0" xfId="2" applyFont="1" applyFill="1" applyAlignment="1">
      <alignment horizontal="center" vertical="center"/>
    </xf>
    <xf numFmtId="0" fontId="14" fillId="0" borderId="33" xfId="2" applyFont="1" applyFill="1" applyBorder="1" applyAlignment="1">
      <alignment horizontal="center" vertical="center" wrapText="1"/>
    </xf>
    <xf numFmtId="0" fontId="14" fillId="0" borderId="35" xfId="2" applyFont="1" applyFill="1" applyBorder="1" applyAlignment="1">
      <alignment horizontal="center" vertical="center" wrapText="1"/>
    </xf>
    <xf numFmtId="0" fontId="14" fillId="0" borderId="36" xfId="2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right" vertical="center"/>
    </xf>
  </cellXfs>
  <cellStyles count="1022">
    <cellStyle name="Нейтральный 2" xfId="949"/>
    <cellStyle name="Обычный" xfId="0" builtinId="0"/>
    <cellStyle name="Обычный 11" xfId="4"/>
    <cellStyle name="Обычный 12" xfId="6"/>
    <cellStyle name="Обычный 17" xfId="8"/>
    <cellStyle name="Обычный 2" xfId="1"/>
    <cellStyle name="Обычный 2 2" xfId="9"/>
    <cellStyle name="Обычный 2 2 2" xfId="10"/>
    <cellStyle name="Обычный 2 3" xfId="11"/>
    <cellStyle name="Обычный 3" xfId="2"/>
    <cellStyle name="Обычный 4" xfId="3"/>
    <cellStyle name="Обычный 5" xfId="7"/>
    <cellStyle name="Обычный 5 2" xfId="13"/>
    <cellStyle name="Обычный_форма2 2" xfId="5"/>
    <cellStyle name="Финансовый 2" xfId="12"/>
    <cellStyle name="Финансовый 2 10" xfId="85"/>
    <cellStyle name="Финансовый 2 10 2" xfId="373"/>
    <cellStyle name="Финансовый 2 10 3" xfId="589"/>
    <cellStyle name="Финансовый 2 10 4" xfId="769"/>
    <cellStyle name="Финансовый 2 11" xfId="121"/>
    <cellStyle name="Финансовый 2 11 2" xfId="409"/>
    <cellStyle name="Финансовый 2 11 3" xfId="625"/>
    <cellStyle name="Финансовый 2 11 4" xfId="805"/>
    <cellStyle name="Финансовый 2 12" xfId="157"/>
    <cellStyle name="Финансовый 2 12 2" xfId="445"/>
    <cellStyle name="Финансовый 2 12 3" xfId="661"/>
    <cellStyle name="Финансовый 2 12 4" xfId="841"/>
    <cellStyle name="Финансовый 2 13" xfId="193"/>
    <cellStyle name="Финансовый 2 14" xfId="229"/>
    <cellStyle name="Финансовый 2 15" xfId="265"/>
    <cellStyle name="Финансовый 2 16" xfId="301"/>
    <cellStyle name="Финансовый 2 17" xfId="481"/>
    <cellStyle name="Финансовый 2 18" xfId="517"/>
    <cellStyle name="Финансовый 2 19" xfId="697"/>
    <cellStyle name="Финансовый 2 2" xfId="14"/>
    <cellStyle name="Финансовый 2 2 10" xfId="158"/>
    <cellStyle name="Финансовый 2 2 10 2" xfId="446"/>
    <cellStyle name="Финансовый 2 2 10 3" xfId="662"/>
    <cellStyle name="Финансовый 2 2 10 4" xfId="842"/>
    <cellStyle name="Финансовый 2 2 11" xfId="194"/>
    <cellStyle name="Финансовый 2 2 12" xfId="230"/>
    <cellStyle name="Финансовый 2 2 13" xfId="266"/>
    <cellStyle name="Финансовый 2 2 14" xfId="302"/>
    <cellStyle name="Финансовый 2 2 15" xfId="482"/>
    <cellStyle name="Финансовый 2 2 16" xfId="518"/>
    <cellStyle name="Финансовый 2 2 17" xfId="698"/>
    <cellStyle name="Финансовый 2 2 18" xfId="878"/>
    <cellStyle name="Финансовый 2 2 19" xfId="914"/>
    <cellStyle name="Финансовый 2 2 2" xfId="17"/>
    <cellStyle name="Финансовый 2 2 2 10" xfId="269"/>
    <cellStyle name="Финансовый 2 2 2 11" xfId="305"/>
    <cellStyle name="Финансовый 2 2 2 12" xfId="485"/>
    <cellStyle name="Финансовый 2 2 2 13" xfId="521"/>
    <cellStyle name="Финансовый 2 2 2 14" xfId="701"/>
    <cellStyle name="Финансовый 2 2 2 15" xfId="881"/>
    <cellStyle name="Финансовый 2 2 2 16" xfId="917"/>
    <cellStyle name="Финансовый 2 2 2 17" xfId="954"/>
    <cellStyle name="Финансовый 2 2 2 18" xfId="990"/>
    <cellStyle name="Финансовый 2 2 2 2" xfId="29"/>
    <cellStyle name="Финансовый 2 2 2 2 10" xfId="497"/>
    <cellStyle name="Финансовый 2 2 2 2 11" xfId="533"/>
    <cellStyle name="Финансовый 2 2 2 2 12" xfId="713"/>
    <cellStyle name="Финансовый 2 2 2 2 13" xfId="893"/>
    <cellStyle name="Финансовый 2 2 2 2 14" xfId="929"/>
    <cellStyle name="Финансовый 2 2 2 2 15" xfId="966"/>
    <cellStyle name="Финансовый 2 2 2 2 16" xfId="1002"/>
    <cellStyle name="Финансовый 2 2 2 2 2" xfId="65"/>
    <cellStyle name="Финансовый 2 2 2 2 2 2" xfId="353"/>
    <cellStyle name="Финансовый 2 2 2 2 2 3" xfId="569"/>
    <cellStyle name="Финансовый 2 2 2 2 2 4" xfId="749"/>
    <cellStyle name="Финансовый 2 2 2 2 3" xfId="101"/>
    <cellStyle name="Финансовый 2 2 2 2 3 2" xfId="389"/>
    <cellStyle name="Финансовый 2 2 2 2 3 3" xfId="605"/>
    <cellStyle name="Финансовый 2 2 2 2 3 4" xfId="785"/>
    <cellStyle name="Финансовый 2 2 2 2 4" xfId="137"/>
    <cellStyle name="Финансовый 2 2 2 2 4 2" xfId="425"/>
    <cellStyle name="Финансовый 2 2 2 2 4 3" xfId="641"/>
    <cellStyle name="Финансовый 2 2 2 2 4 4" xfId="821"/>
    <cellStyle name="Финансовый 2 2 2 2 5" xfId="173"/>
    <cellStyle name="Финансовый 2 2 2 2 5 2" xfId="461"/>
    <cellStyle name="Финансовый 2 2 2 2 5 3" xfId="677"/>
    <cellStyle name="Финансовый 2 2 2 2 5 4" xfId="857"/>
    <cellStyle name="Финансовый 2 2 2 2 6" xfId="209"/>
    <cellStyle name="Финансовый 2 2 2 2 7" xfId="245"/>
    <cellStyle name="Финансовый 2 2 2 2 8" xfId="281"/>
    <cellStyle name="Финансовый 2 2 2 2 9" xfId="317"/>
    <cellStyle name="Финансовый 2 2 2 3" xfId="41"/>
    <cellStyle name="Финансовый 2 2 2 3 10" xfId="509"/>
    <cellStyle name="Финансовый 2 2 2 3 11" xfId="545"/>
    <cellStyle name="Финансовый 2 2 2 3 12" xfId="725"/>
    <cellStyle name="Финансовый 2 2 2 3 13" xfId="905"/>
    <cellStyle name="Финансовый 2 2 2 3 14" xfId="941"/>
    <cellStyle name="Финансовый 2 2 2 3 15" xfId="978"/>
    <cellStyle name="Финансовый 2 2 2 3 16" xfId="1014"/>
    <cellStyle name="Финансовый 2 2 2 3 2" xfId="77"/>
    <cellStyle name="Финансовый 2 2 2 3 2 2" xfId="365"/>
    <cellStyle name="Финансовый 2 2 2 3 2 3" xfId="581"/>
    <cellStyle name="Финансовый 2 2 2 3 2 4" xfId="761"/>
    <cellStyle name="Финансовый 2 2 2 3 3" xfId="113"/>
    <cellStyle name="Финансовый 2 2 2 3 3 2" xfId="401"/>
    <cellStyle name="Финансовый 2 2 2 3 3 3" xfId="617"/>
    <cellStyle name="Финансовый 2 2 2 3 3 4" xfId="797"/>
    <cellStyle name="Финансовый 2 2 2 3 4" xfId="149"/>
    <cellStyle name="Финансовый 2 2 2 3 4 2" xfId="437"/>
    <cellStyle name="Финансовый 2 2 2 3 4 3" xfId="653"/>
    <cellStyle name="Финансовый 2 2 2 3 4 4" xfId="833"/>
    <cellStyle name="Финансовый 2 2 2 3 5" xfId="185"/>
    <cellStyle name="Финансовый 2 2 2 3 5 2" xfId="473"/>
    <cellStyle name="Финансовый 2 2 2 3 5 3" xfId="689"/>
    <cellStyle name="Финансовый 2 2 2 3 5 4" xfId="869"/>
    <cellStyle name="Финансовый 2 2 2 3 6" xfId="221"/>
    <cellStyle name="Финансовый 2 2 2 3 7" xfId="257"/>
    <cellStyle name="Финансовый 2 2 2 3 8" xfId="293"/>
    <cellStyle name="Финансовый 2 2 2 3 9" xfId="329"/>
    <cellStyle name="Финансовый 2 2 2 4" xfId="53"/>
    <cellStyle name="Финансовый 2 2 2 4 2" xfId="341"/>
    <cellStyle name="Финансовый 2 2 2 4 3" xfId="557"/>
    <cellStyle name="Финансовый 2 2 2 4 4" xfId="737"/>
    <cellStyle name="Финансовый 2 2 2 5" xfId="89"/>
    <cellStyle name="Финансовый 2 2 2 5 2" xfId="377"/>
    <cellStyle name="Финансовый 2 2 2 5 3" xfId="593"/>
    <cellStyle name="Финансовый 2 2 2 5 4" xfId="773"/>
    <cellStyle name="Финансовый 2 2 2 6" xfId="125"/>
    <cellStyle name="Финансовый 2 2 2 6 2" xfId="413"/>
    <cellStyle name="Финансовый 2 2 2 6 3" xfId="629"/>
    <cellStyle name="Финансовый 2 2 2 6 4" xfId="809"/>
    <cellStyle name="Финансовый 2 2 2 7" xfId="161"/>
    <cellStyle name="Финансовый 2 2 2 7 2" xfId="449"/>
    <cellStyle name="Финансовый 2 2 2 7 3" xfId="665"/>
    <cellStyle name="Финансовый 2 2 2 7 4" xfId="845"/>
    <cellStyle name="Финансовый 2 2 2 8" xfId="197"/>
    <cellStyle name="Финансовый 2 2 2 9" xfId="233"/>
    <cellStyle name="Финансовый 2 2 20" xfId="951"/>
    <cellStyle name="Финансовый 2 2 21" xfId="987"/>
    <cellStyle name="Финансовый 2 2 3" xfId="20"/>
    <cellStyle name="Финансовый 2 2 3 10" xfId="272"/>
    <cellStyle name="Финансовый 2 2 3 11" xfId="308"/>
    <cellStyle name="Финансовый 2 2 3 12" xfId="488"/>
    <cellStyle name="Финансовый 2 2 3 13" xfId="524"/>
    <cellStyle name="Финансовый 2 2 3 14" xfId="704"/>
    <cellStyle name="Финансовый 2 2 3 15" xfId="884"/>
    <cellStyle name="Финансовый 2 2 3 16" xfId="920"/>
    <cellStyle name="Финансовый 2 2 3 17" xfId="957"/>
    <cellStyle name="Финансовый 2 2 3 18" xfId="993"/>
    <cellStyle name="Финансовый 2 2 3 2" xfId="32"/>
    <cellStyle name="Финансовый 2 2 3 2 10" xfId="500"/>
    <cellStyle name="Финансовый 2 2 3 2 11" xfId="536"/>
    <cellStyle name="Финансовый 2 2 3 2 12" xfId="716"/>
    <cellStyle name="Финансовый 2 2 3 2 13" xfId="896"/>
    <cellStyle name="Финансовый 2 2 3 2 14" xfId="932"/>
    <cellStyle name="Финансовый 2 2 3 2 15" xfId="969"/>
    <cellStyle name="Финансовый 2 2 3 2 16" xfId="1005"/>
    <cellStyle name="Финансовый 2 2 3 2 2" xfId="68"/>
    <cellStyle name="Финансовый 2 2 3 2 2 2" xfId="356"/>
    <cellStyle name="Финансовый 2 2 3 2 2 3" xfId="572"/>
    <cellStyle name="Финансовый 2 2 3 2 2 4" xfId="752"/>
    <cellStyle name="Финансовый 2 2 3 2 3" xfId="104"/>
    <cellStyle name="Финансовый 2 2 3 2 3 2" xfId="392"/>
    <cellStyle name="Финансовый 2 2 3 2 3 3" xfId="608"/>
    <cellStyle name="Финансовый 2 2 3 2 3 4" xfId="788"/>
    <cellStyle name="Финансовый 2 2 3 2 4" xfId="140"/>
    <cellStyle name="Финансовый 2 2 3 2 4 2" xfId="428"/>
    <cellStyle name="Финансовый 2 2 3 2 4 3" xfId="644"/>
    <cellStyle name="Финансовый 2 2 3 2 4 4" xfId="824"/>
    <cellStyle name="Финансовый 2 2 3 2 5" xfId="176"/>
    <cellStyle name="Финансовый 2 2 3 2 5 2" xfId="464"/>
    <cellStyle name="Финансовый 2 2 3 2 5 3" xfId="680"/>
    <cellStyle name="Финансовый 2 2 3 2 5 4" xfId="860"/>
    <cellStyle name="Финансовый 2 2 3 2 6" xfId="212"/>
    <cellStyle name="Финансовый 2 2 3 2 7" xfId="248"/>
    <cellStyle name="Финансовый 2 2 3 2 8" xfId="284"/>
    <cellStyle name="Финансовый 2 2 3 2 9" xfId="320"/>
    <cellStyle name="Финансовый 2 2 3 3" xfId="44"/>
    <cellStyle name="Финансовый 2 2 3 3 10" xfId="512"/>
    <cellStyle name="Финансовый 2 2 3 3 11" xfId="548"/>
    <cellStyle name="Финансовый 2 2 3 3 12" xfId="728"/>
    <cellStyle name="Финансовый 2 2 3 3 13" xfId="908"/>
    <cellStyle name="Финансовый 2 2 3 3 14" xfId="944"/>
    <cellStyle name="Финансовый 2 2 3 3 15" xfId="981"/>
    <cellStyle name="Финансовый 2 2 3 3 16" xfId="1017"/>
    <cellStyle name="Финансовый 2 2 3 3 2" xfId="80"/>
    <cellStyle name="Финансовый 2 2 3 3 2 2" xfId="368"/>
    <cellStyle name="Финансовый 2 2 3 3 2 3" xfId="584"/>
    <cellStyle name="Финансовый 2 2 3 3 2 4" xfId="764"/>
    <cellStyle name="Финансовый 2 2 3 3 3" xfId="116"/>
    <cellStyle name="Финансовый 2 2 3 3 3 2" xfId="404"/>
    <cellStyle name="Финансовый 2 2 3 3 3 3" xfId="620"/>
    <cellStyle name="Финансовый 2 2 3 3 3 4" xfId="800"/>
    <cellStyle name="Финансовый 2 2 3 3 4" xfId="152"/>
    <cellStyle name="Финансовый 2 2 3 3 4 2" xfId="440"/>
    <cellStyle name="Финансовый 2 2 3 3 4 3" xfId="656"/>
    <cellStyle name="Финансовый 2 2 3 3 4 4" xfId="836"/>
    <cellStyle name="Финансовый 2 2 3 3 5" xfId="188"/>
    <cellStyle name="Финансовый 2 2 3 3 5 2" xfId="476"/>
    <cellStyle name="Финансовый 2 2 3 3 5 3" xfId="692"/>
    <cellStyle name="Финансовый 2 2 3 3 5 4" xfId="872"/>
    <cellStyle name="Финансовый 2 2 3 3 6" xfId="224"/>
    <cellStyle name="Финансовый 2 2 3 3 7" xfId="260"/>
    <cellStyle name="Финансовый 2 2 3 3 8" xfId="296"/>
    <cellStyle name="Финансовый 2 2 3 3 9" xfId="332"/>
    <cellStyle name="Финансовый 2 2 3 4" xfId="56"/>
    <cellStyle name="Финансовый 2 2 3 4 2" xfId="344"/>
    <cellStyle name="Финансовый 2 2 3 4 3" xfId="560"/>
    <cellStyle name="Финансовый 2 2 3 4 4" xfId="740"/>
    <cellStyle name="Финансовый 2 2 3 5" xfId="92"/>
    <cellStyle name="Финансовый 2 2 3 5 2" xfId="380"/>
    <cellStyle name="Финансовый 2 2 3 5 3" xfId="596"/>
    <cellStyle name="Финансовый 2 2 3 5 4" xfId="776"/>
    <cellStyle name="Финансовый 2 2 3 6" xfId="128"/>
    <cellStyle name="Финансовый 2 2 3 6 2" xfId="416"/>
    <cellStyle name="Финансовый 2 2 3 6 3" xfId="632"/>
    <cellStyle name="Финансовый 2 2 3 6 4" xfId="812"/>
    <cellStyle name="Финансовый 2 2 3 7" xfId="164"/>
    <cellStyle name="Финансовый 2 2 3 7 2" xfId="452"/>
    <cellStyle name="Финансовый 2 2 3 7 3" xfId="668"/>
    <cellStyle name="Финансовый 2 2 3 7 4" xfId="848"/>
    <cellStyle name="Финансовый 2 2 3 8" xfId="200"/>
    <cellStyle name="Финансовый 2 2 3 9" xfId="236"/>
    <cellStyle name="Финансовый 2 2 4" xfId="23"/>
    <cellStyle name="Финансовый 2 2 4 10" xfId="275"/>
    <cellStyle name="Финансовый 2 2 4 11" xfId="311"/>
    <cellStyle name="Финансовый 2 2 4 12" xfId="491"/>
    <cellStyle name="Финансовый 2 2 4 13" xfId="527"/>
    <cellStyle name="Финансовый 2 2 4 14" xfId="707"/>
    <cellStyle name="Финансовый 2 2 4 15" xfId="887"/>
    <cellStyle name="Финансовый 2 2 4 16" xfId="923"/>
    <cellStyle name="Финансовый 2 2 4 17" xfId="960"/>
    <cellStyle name="Финансовый 2 2 4 18" xfId="996"/>
    <cellStyle name="Финансовый 2 2 4 2" xfId="35"/>
    <cellStyle name="Финансовый 2 2 4 2 10" xfId="503"/>
    <cellStyle name="Финансовый 2 2 4 2 11" xfId="539"/>
    <cellStyle name="Финансовый 2 2 4 2 12" xfId="719"/>
    <cellStyle name="Финансовый 2 2 4 2 13" xfId="899"/>
    <cellStyle name="Финансовый 2 2 4 2 14" xfId="935"/>
    <cellStyle name="Финансовый 2 2 4 2 15" xfId="972"/>
    <cellStyle name="Финансовый 2 2 4 2 16" xfId="1008"/>
    <cellStyle name="Финансовый 2 2 4 2 2" xfId="71"/>
    <cellStyle name="Финансовый 2 2 4 2 2 2" xfId="359"/>
    <cellStyle name="Финансовый 2 2 4 2 2 3" xfId="575"/>
    <cellStyle name="Финансовый 2 2 4 2 2 4" xfId="755"/>
    <cellStyle name="Финансовый 2 2 4 2 3" xfId="107"/>
    <cellStyle name="Финансовый 2 2 4 2 3 2" xfId="395"/>
    <cellStyle name="Финансовый 2 2 4 2 3 3" xfId="611"/>
    <cellStyle name="Финансовый 2 2 4 2 3 4" xfId="791"/>
    <cellStyle name="Финансовый 2 2 4 2 4" xfId="143"/>
    <cellStyle name="Финансовый 2 2 4 2 4 2" xfId="431"/>
    <cellStyle name="Финансовый 2 2 4 2 4 3" xfId="647"/>
    <cellStyle name="Финансовый 2 2 4 2 4 4" xfId="827"/>
    <cellStyle name="Финансовый 2 2 4 2 5" xfId="179"/>
    <cellStyle name="Финансовый 2 2 4 2 5 2" xfId="467"/>
    <cellStyle name="Финансовый 2 2 4 2 5 3" xfId="683"/>
    <cellStyle name="Финансовый 2 2 4 2 5 4" xfId="863"/>
    <cellStyle name="Финансовый 2 2 4 2 6" xfId="215"/>
    <cellStyle name="Финансовый 2 2 4 2 7" xfId="251"/>
    <cellStyle name="Финансовый 2 2 4 2 8" xfId="287"/>
    <cellStyle name="Финансовый 2 2 4 2 9" xfId="323"/>
    <cellStyle name="Финансовый 2 2 4 3" xfId="47"/>
    <cellStyle name="Финансовый 2 2 4 3 10" xfId="515"/>
    <cellStyle name="Финансовый 2 2 4 3 11" xfId="551"/>
    <cellStyle name="Финансовый 2 2 4 3 12" xfId="731"/>
    <cellStyle name="Финансовый 2 2 4 3 13" xfId="911"/>
    <cellStyle name="Финансовый 2 2 4 3 14" xfId="947"/>
    <cellStyle name="Финансовый 2 2 4 3 15" xfId="984"/>
    <cellStyle name="Финансовый 2 2 4 3 16" xfId="1020"/>
    <cellStyle name="Финансовый 2 2 4 3 2" xfId="83"/>
    <cellStyle name="Финансовый 2 2 4 3 2 2" xfId="371"/>
    <cellStyle name="Финансовый 2 2 4 3 2 3" xfId="587"/>
    <cellStyle name="Финансовый 2 2 4 3 2 4" xfId="767"/>
    <cellStyle name="Финансовый 2 2 4 3 3" xfId="119"/>
    <cellStyle name="Финансовый 2 2 4 3 3 2" xfId="407"/>
    <cellStyle name="Финансовый 2 2 4 3 3 3" xfId="623"/>
    <cellStyle name="Финансовый 2 2 4 3 3 4" xfId="803"/>
    <cellStyle name="Финансовый 2 2 4 3 4" xfId="155"/>
    <cellStyle name="Финансовый 2 2 4 3 4 2" xfId="443"/>
    <cellStyle name="Финансовый 2 2 4 3 4 3" xfId="659"/>
    <cellStyle name="Финансовый 2 2 4 3 4 4" xfId="839"/>
    <cellStyle name="Финансовый 2 2 4 3 5" xfId="191"/>
    <cellStyle name="Финансовый 2 2 4 3 5 2" xfId="479"/>
    <cellStyle name="Финансовый 2 2 4 3 5 3" xfId="695"/>
    <cellStyle name="Финансовый 2 2 4 3 5 4" xfId="875"/>
    <cellStyle name="Финансовый 2 2 4 3 6" xfId="227"/>
    <cellStyle name="Финансовый 2 2 4 3 7" xfId="263"/>
    <cellStyle name="Финансовый 2 2 4 3 8" xfId="299"/>
    <cellStyle name="Финансовый 2 2 4 3 9" xfId="335"/>
    <cellStyle name="Финансовый 2 2 4 4" xfId="59"/>
    <cellStyle name="Финансовый 2 2 4 4 2" xfId="347"/>
    <cellStyle name="Финансовый 2 2 4 4 3" xfId="563"/>
    <cellStyle name="Финансовый 2 2 4 4 4" xfId="743"/>
    <cellStyle name="Финансовый 2 2 4 5" xfId="95"/>
    <cellStyle name="Финансовый 2 2 4 5 2" xfId="383"/>
    <cellStyle name="Финансовый 2 2 4 5 3" xfId="599"/>
    <cellStyle name="Финансовый 2 2 4 5 4" xfId="779"/>
    <cellStyle name="Финансовый 2 2 4 6" xfId="131"/>
    <cellStyle name="Финансовый 2 2 4 6 2" xfId="419"/>
    <cellStyle name="Финансовый 2 2 4 6 3" xfId="635"/>
    <cellStyle name="Финансовый 2 2 4 6 4" xfId="815"/>
    <cellStyle name="Финансовый 2 2 4 7" xfId="167"/>
    <cellStyle name="Финансовый 2 2 4 7 2" xfId="455"/>
    <cellStyle name="Финансовый 2 2 4 7 3" xfId="671"/>
    <cellStyle name="Финансовый 2 2 4 7 4" xfId="851"/>
    <cellStyle name="Финансовый 2 2 4 8" xfId="203"/>
    <cellStyle name="Финансовый 2 2 4 9" xfId="239"/>
    <cellStyle name="Финансовый 2 2 5" xfId="26"/>
    <cellStyle name="Финансовый 2 2 5 10" xfId="494"/>
    <cellStyle name="Финансовый 2 2 5 11" xfId="530"/>
    <cellStyle name="Финансовый 2 2 5 12" xfId="710"/>
    <cellStyle name="Финансовый 2 2 5 13" xfId="890"/>
    <cellStyle name="Финансовый 2 2 5 14" xfId="926"/>
    <cellStyle name="Финансовый 2 2 5 15" xfId="963"/>
    <cellStyle name="Финансовый 2 2 5 16" xfId="999"/>
    <cellStyle name="Финансовый 2 2 5 2" xfId="62"/>
    <cellStyle name="Финансовый 2 2 5 2 2" xfId="350"/>
    <cellStyle name="Финансовый 2 2 5 2 3" xfId="566"/>
    <cellStyle name="Финансовый 2 2 5 2 4" xfId="746"/>
    <cellStyle name="Финансовый 2 2 5 3" xfId="98"/>
    <cellStyle name="Финансовый 2 2 5 3 2" xfId="386"/>
    <cellStyle name="Финансовый 2 2 5 3 3" xfId="602"/>
    <cellStyle name="Финансовый 2 2 5 3 4" xfId="782"/>
    <cellStyle name="Финансовый 2 2 5 4" xfId="134"/>
    <cellStyle name="Финансовый 2 2 5 4 2" xfId="422"/>
    <cellStyle name="Финансовый 2 2 5 4 3" xfId="638"/>
    <cellStyle name="Финансовый 2 2 5 4 4" xfId="818"/>
    <cellStyle name="Финансовый 2 2 5 5" xfId="170"/>
    <cellStyle name="Финансовый 2 2 5 5 2" xfId="458"/>
    <cellStyle name="Финансовый 2 2 5 5 3" xfId="674"/>
    <cellStyle name="Финансовый 2 2 5 5 4" xfId="854"/>
    <cellStyle name="Финансовый 2 2 5 6" xfId="206"/>
    <cellStyle name="Финансовый 2 2 5 7" xfId="242"/>
    <cellStyle name="Финансовый 2 2 5 8" xfId="278"/>
    <cellStyle name="Финансовый 2 2 5 9" xfId="314"/>
    <cellStyle name="Финансовый 2 2 6" xfId="38"/>
    <cellStyle name="Финансовый 2 2 6 10" xfId="506"/>
    <cellStyle name="Финансовый 2 2 6 11" xfId="542"/>
    <cellStyle name="Финансовый 2 2 6 12" xfId="722"/>
    <cellStyle name="Финансовый 2 2 6 13" xfId="902"/>
    <cellStyle name="Финансовый 2 2 6 14" xfId="938"/>
    <cellStyle name="Финансовый 2 2 6 15" xfId="975"/>
    <cellStyle name="Финансовый 2 2 6 16" xfId="1011"/>
    <cellStyle name="Финансовый 2 2 6 2" xfId="74"/>
    <cellStyle name="Финансовый 2 2 6 2 2" xfId="362"/>
    <cellStyle name="Финансовый 2 2 6 2 3" xfId="578"/>
    <cellStyle name="Финансовый 2 2 6 2 4" xfId="758"/>
    <cellStyle name="Финансовый 2 2 6 3" xfId="110"/>
    <cellStyle name="Финансовый 2 2 6 3 2" xfId="398"/>
    <cellStyle name="Финансовый 2 2 6 3 3" xfId="614"/>
    <cellStyle name="Финансовый 2 2 6 3 4" xfId="794"/>
    <cellStyle name="Финансовый 2 2 6 4" xfId="146"/>
    <cellStyle name="Финансовый 2 2 6 4 2" xfId="434"/>
    <cellStyle name="Финансовый 2 2 6 4 3" xfId="650"/>
    <cellStyle name="Финансовый 2 2 6 4 4" xfId="830"/>
    <cellStyle name="Финансовый 2 2 6 5" xfId="182"/>
    <cellStyle name="Финансовый 2 2 6 5 2" xfId="470"/>
    <cellStyle name="Финансовый 2 2 6 5 3" xfId="686"/>
    <cellStyle name="Финансовый 2 2 6 5 4" xfId="866"/>
    <cellStyle name="Финансовый 2 2 6 6" xfId="218"/>
    <cellStyle name="Финансовый 2 2 6 7" xfId="254"/>
    <cellStyle name="Финансовый 2 2 6 8" xfId="290"/>
    <cellStyle name="Финансовый 2 2 6 9" xfId="326"/>
    <cellStyle name="Финансовый 2 2 7" xfId="50"/>
    <cellStyle name="Финансовый 2 2 7 2" xfId="338"/>
    <cellStyle name="Финансовый 2 2 7 3" xfId="554"/>
    <cellStyle name="Финансовый 2 2 7 4" xfId="734"/>
    <cellStyle name="Финансовый 2 2 8" xfId="86"/>
    <cellStyle name="Финансовый 2 2 8 2" xfId="374"/>
    <cellStyle name="Финансовый 2 2 8 3" xfId="590"/>
    <cellStyle name="Финансовый 2 2 8 4" xfId="770"/>
    <cellStyle name="Финансовый 2 2 9" xfId="122"/>
    <cellStyle name="Финансовый 2 2 9 2" xfId="410"/>
    <cellStyle name="Финансовый 2 2 9 3" xfId="626"/>
    <cellStyle name="Финансовый 2 2 9 4" xfId="806"/>
    <cellStyle name="Финансовый 2 20" xfId="877"/>
    <cellStyle name="Финансовый 2 21" xfId="913"/>
    <cellStyle name="Финансовый 2 22" xfId="950"/>
    <cellStyle name="Финансовый 2 23" xfId="986"/>
    <cellStyle name="Финансовый 2 3" xfId="15"/>
    <cellStyle name="Финансовый 2 3 10" xfId="159"/>
    <cellStyle name="Финансовый 2 3 10 2" xfId="447"/>
    <cellStyle name="Финансовый 2 3 10 3" xfId="663"/>
    <cellStyle name="Финансовый 2 3 10 4" xfId="843"/>
    <cellStyle name="Финансовый 2 3 11" xfId="195"/>
    <cellStyle name="Финансовый 2 3 12" xfId="231"/>
    <cellStyle name="Финансовый 2 3 13" xfId="267"/>
    <cellStyle name="Финансовый 2 3 14" xfId="303"/>
    <cellStyle name="Финансовый 2 3 15" xfId="483"/>
    <cellStyle name="Финансовый 2 3 16" xfId="519"/>
    <cellStyle name="Финансовый 2 3 17" xfId="699"/>
    <cellStyle name="Финансовый 2 3 18" xfId="879"/>
    <cellStyle name="Финансовый 2 3 19" xfId="915"/>
    <cellStyle name="Финансовый 2 3 2" xfId="18"/>
    <cellStyle name="Финансовый 2 3 2 10" xfId="270"/>
    <cellStyle name="Финансовый 2 3 2 11" xfId="306"/>
    <cellStyle name="Финансовый 2 3 2 12" xfId="486"/>
    <cellStyle name="Финансовый 2 3 2 13" xfId="522"/>
    <cellStyle name="Финансовый 2 3 2 14" xfId="702"/>
    <cellStyle name="Финансовый 2 3 2 15" xfId="882"/>
    <cellStyle name="Финансовый 2 3 2 16" xfId="918"/>
    <cellStyle name="Финансовый 2 3 2 17" xfId="955"/>
    <cellStyle name="Финансовый 2 3 2 18" xfId="991"/>
    <cellStyle name="Финансовый 2 3 2 2" xfId="30"/>
    <cellStyle name="Финансовый 2 3 2 2 10" xfId="498"/>
    <cellStyle name="Финансовый 2 3 2 2 11" xfId="534"/>
    <cellStyle name="Финансовый 2 3 2 2 12" xfId="714"/>
    <cellStyle name="Финансовый 2 3 2 2 13" xfId="894"/>
    <cellStyle name="Финансовый 2 3 2 2 14" xfId="930"/>
    <cellStyle name="Финансовый 2 3 2 2 15" xfId="967"/>
    <cellStyle name="Финансовый 2 3 2 2 16" xfId="1003"/>
    <cellStyle name="Финансовый 2 3 2 2 2" xfId="66"/>
    <cellStyle name="Финансовый 2 3 2 2 2 2" xfId="354"/>
    <cellStyle name="Финансовый 2 3 2 2 2 3" xfId="570"/>
    <cellStyle name="Финансовый 2 3 2 2 2 4" xfId="750"/>
    <cellStyle name="Финансовый 2 3 2 2 3" xfId="102"/>
    <cellStyle name="Финансовый 2 3 2 2 3 2" xfId="390"/>
    <cellStyle name="Финансовый 2 3 2 2 3 3" xfId="606"/>
    <cellStyle name="Финансовый 2 3 2 2 3 4" xfId="786"/>
    <cellStyle name="Финансовый 2 3 2 2 4" xfId="138"/>
    <cellStyle name="Финансовый 2 3 2 2 4 2" xfId="426"/>
    <cellStyle name="Финансовый 2 3 2 2 4 3" xfId="642"/>
    <cellStyle name="Финансовый 2 3 2 2 4 4" xfId="822"/>
    <cellStyle name="Финансовый 2 3 2 2 5" xfId="174"/>
    <cellStyle name="Финансовый 2 3 2 2 5 2" xfId="462"/>
    <cellStyle name="Финансовый 2 3 2 2 5 3" xfId="678"/>
    <cellStyle name="Финансовый 2 3 2 2 5 4" xfId="858"/>
    <cellStyle name="Финансовый 2 3 2 2 6" xfId="210"/>
    <cellStyle name="Финансовый 2 3 2 2 7" xfId="246"/>
    <cellStyle name="Финансовый 2 3 2 2 8" xfId="282"/>
    <cellStyle name="Финансовый 2 3 2 2 9" xfId="318"/>
    <cellStyle name="Финансовый 2 3 2 3" xfId="42"/>
    <cellStyle name="Финансовый 2 3 2 3 10" xfId="510"/>
    <cellStyle name="Финансовый 2 3 2 3 11" xfId="546"/>
    <cellStyle name="Финансовый 2 3 2 3 12" xfId="726"/>
    <cellStyle name="Финансовый 2 3 2 3 13" xfId="906"/>
    <cellStyle name="Финансовый 2 3 2 3 14" xfId="942"/>
    <cellStyle name="Финансовый 2 3 2 3 15" xfId="979"/>
    <cellStyle name="Финансовый 2 3 2 3 16" xfId="1015"/>
    <cellStyle name="Финансовый 2 3 2 3 2" xfId="78"/>
    <cellStyle name="Финансовый 2 3 2 3 2 2" xfId="366"/>
    <cellStyle name="Финансовый 2 3 2 3 2 3" xfId="582"/>
    <cellStyle name="Финансовый 2 3 2 3 2 4" xfId="762"/>
    <cellStyle name="Финансовый 2 3 2 3 3" xfId="114"/>
    <cellStyle name="Финансовый 2 3 2 3 3 2" xfId="402"/>
    <cellStyle name="Финансовый 2 3 2 3 3 3" xfId="618"/>
    <cellStyle name="Финансовый 2 3 2 3 3 4" xfId="798"/>
    <cellStyle name="Финансовый 2 3 2 3 4" xfId="150"/>
    <cellStyle name="Финансовый 2 3 2 3 4 2" xfId="438"/>
    <cellStyle name="Финансовый 2 3 2 3 4 3" xfId="654"/>
    <cellStyle name="Финансовый 2 3 2 3 4 4" xfId="834"/>
    <cellStyle name="Финансовый 2 3 2 3 5" xfId="186"/>
    <cellStyle name="Финансовый 2 3 2 3 5 2" xfId="474"/>
    <cellStyle name="Финансовый 2 3 2 3 5 3" xfId="690"/>
    <cellStyle name="Финансовый 2 3 2 3 5 4" xfId="870"/>
    <cellStyle name="Финансовый 2 3 2 3 6" xfId="222"/>
    <cellStyle name="Финансовый 2 3 2 3 7" xfId="258"/>
    <cellStyle name="Финансовый 2 3 2 3 8" xfId="294"/>
    <cellStyle name="Финансовый 2 3 2 3 9" xfId="330"/>
    <cellStyle name="Финансовый 2 3 2 4" xfId="54"/>
    <cellStyle name="Финансовый 2 3 2 4 2" xfId="342"/>
    <cellStyle name="Финансовый 2 3 2 4 3" xfId="558"/>
    <cellStyle name="Финансовый 2 3 2 4 4" xfId="738"/>
    <cellStyle name="Финансовый 2 3 2 5" xfId="90"/>
    <cellStyle name="Финансовый 2 3 2 5 2" xfId="378"/>
    <cellStyle name="Финансовый 2 3 2 5 3" xfId="594"/>
    <cellStyle name="Финансовый 2 3 2 5 4" xfId="774"/>
    <cellStyle name="Финансовый 2 3 2 6" xfId="126"/>
    <cellStyle name="Финансовый 2 3 2 6 2" xfId="414"/>
    <cellStyle name="Финансовый 2 3 2 6 3" xfId="630"/>
    <cellStyle name="Финансовый 2 3 2 6 4" xfId="810"/>
    <cellStyle name="Финансовый 2 3 2 7" xfId="162"/>
    <cellStyle name="Финансовый 2 3 2 7 2" xfId="450"/>
    <cellStyle name="Финансовый 2 3 2 7 3" xfId="666"/>
    <cellStyle name="Финансовый 2 3 2 7 4" xfId="846"/>
    <cellStyle name="Финансовый 2 3 2 8" xfId="198"/>
    <cellStyle name="Финансовый 2 3 2 9" xfId="234"/>
    <cellStyle name="Финансовый 2 3 20" xfId="952"/>
    <cellStyle name="Финансовый 2 3 21" xfId="988"/>
    <cellStyle name="Финансовый 2 3 3" xfId="21"/>
    <cellStyle name="Финансовый 2 3 3 10" xfId="273"/>
    <cellStyle name="Финансовый 2 3 3 11" xfId="309"/>
    <cellStyle name="Финансовый 2 3 3 12" xfId="489"/>
    <cellStyle name="Финансовый 2 3 3 13" xfId="525"/>
    <cellStyle name="Финансовый 2 3 3 14" xfId="705"/>
    <cellStyle name="Финансовый 2 3 3 15" xfId="885"/>
    <cellStyle name="Финансовый 2 3 3 16" xfId="921"/>
    <cellStyle name="Финансовый 2 3 3 17" xfId="958"/>
    <cellStyle name="Финансовый 2 3 3 18" xfId="994"/>
    <cellStyle name="Финансовый 2 3 3 2" xfId="33"/>
    <cellStyle name="Финансовый 2 3 3 2 10" xfId="501"/>
    <cellStyle name="Финансовый 2 3 3 2 11" xfId="537"/>
    <cellStyle name="Финансовый 2 3 3 2 12" xfId="717"/>
    <cellStyle name="Финансовый 2 3 3 2 13" xfId="897"/>
    <cellStyle name="Финансовый 2 3 3 2 14" xfId="933"/>
    <cellStyle name="Финансовый 2 3 3 2 15" xfId="970"/>
    <cellStyle name="Финансовый 2 3 3 2 16" xfId="1006"/>
    <cellStyle name="Финансовый 2 3 3 2 2" xfId="69"/>
    <cellStyle name="Финансовый 2 3 3 2 2 2" xfId="357"/>
    <cellStyle name="Финансовый 2 3 3 2 2 3" xfId="573"/>
    <cellStyle name="Финансовый 2 3 3 2 2 4" xfId="753"/>
    <cellStyle name="Финансовый 2 3 3 2 3" xfId="105"/>
    <cellStyle name="Финансовый 2 3 3 2 3 2" xfId="393"/>
    <cellStyle name="Финансовый 2 3 3 2 3 3" xfId="609"/>
    <cellStyle name="Финансовый 2 3 3 2 3 4" xfId="789"/>
    <cellStyle name="Финансовый 2 3 3 2 4" xfId="141"/>
    <cellStyle name="Финансовый 2 3 3 2 4 2" xfId="429"/>
    <cellStyle name="Финансовый 2 3 3 2 4 3" xfId="645"/>
    <cellStyle name="Финансовый 2 3 3 2 4 4" xfId="825"/>
    <cellStyle name="Финансовый 2 3 3 2 5" xfId="177"/>
    <cellStyle name="Финансовый 2 3 3 2 5 2" xfId="465"/>
    <cellStyle name="Финансовый 2 3 3 2 5 3" xfId="681"/>
    <cellStyle name="Финансовый 2 3 3 2 5 4" xfId="861"/>
    <cellStyle name="Финансовый 2 3 3 2 6" xfId="213"/>
    <cellStyle name="Финансовый 2 3 3 2 7" xfId="249"/>
    <cellStyle name="Финансовый 2 3 3 2 8" xfId="285"/>
    <cellStyle name="Финансовый 2 3 3 2 9" xfId="321"/>
    <cellStyle name="Финансовый 2 3 3 3" xfId="45"/>
    <cellStyle name="Финансовый 2 3 3 3 10" xfId="513"/>
    <cellStyle name="Финансовый 2 3 3 3 11" xfId="549"/>
    <cellStyle name="Финансовый 2 3 3 3 12" xfId="729"/>
    <cellStyle name="Финансовый 2 3 3 3 13" xfId="909"/>
    <cellStyle name="Финансовый 2 3 3 3 14" xfId="945"/>
    <cellStyle name="Финансовый 2 3 3 3 15" xfId="982"/>
    <cellStyle name="Финансовый 2 3 3 3 16" xfId="1018"/>
    <cellStyle name="Финансовый 2 3 3 3 2" xfId="81"/>
    <cellStyle name="Финансовый 2 3 3 3 2 2" xfId="369"/>
    <cellStyle name="Финансовый 2 3 3 3 2 3" xfId="585"/>
    <cellStyle name="Финансовый 2 3 3 3 2 4" xfId="765"/>
    <cellStyle name="Финансовый 2 3 3 3 3" xfId="117"/>
    <cellStyle name="Финансовый 2 3 3 3 3 2" xfId="405"/>
    <cellStyle name="Финансовый 2 3 3 3 3 3" xfId="621"/>
    <cellStyle name="Финансовый 2 3 3 3 3 4" xfId="801"/>
    <cellStyle name="Финансовый 2 3 3 3 4" xfId="153"/>
    <cellStyle name="Финансовый 2 3 3 3 4 2" xfId="441"/>
    <cellStyle name="Финансовый 2 3 3 3 4 3" xfId="657"/>
    <cellStyle name="Финансовый 2 3 3 3 4 4" xfId="837"/>
    <cellStyle name="Финансовый 2 3 3 3 5" xfId="189"/>
    <cellStyle name="Финансовый 2 3 3 3 5 2" xfId="477"/>
    <cellStyle name="Финансовый 2 3 3 3 5 3" xfId="693"/>
    <cellStyle name="Финансовый 2 3 3 3 5 4" xfId="873"/>
    <cellStyle name="Финансовый 2 3 3 3 6" xfId="225"/>
    <cellStyle name="Финансовый 2 3 3 3 7" xfId="261"/>
    <cellStyle name="Финансовый 2 3 3 3 8" xfId="297"/>
    <cellStyle name="Финансовый 2 3 3 3 9" xfId="333"/>
    <cellStyle name="Финансовый 2 3 3 4" xfId="57"/>
    <cellStyle name="Финансовый 2 3 3 4 2" xfId="345"/>
    <cellStyle name="Финансовый 2 3 3 4 3" xfId="561"/>
    <cellStyle name="Финансовый 2 3 3 4 4" xfId="741"/>
    <cellStyle name="Финансовый 2 3 3 5" xfId="93"/>
    <cellStyle name="Финансовый 2 3 3 5 2" xfId="381"/>
    <cellStyle name="Финансовый 2 3 3 5 3" xfId="597"/>
    <cellStyle name="Финансовый 2 3 3 5 4" xfId="777"/>
    <cellStyle name="Финансовый 2 3 3 6" xfId="129"/>
    <cellStyle name="Финансовый 2 3 3 6 2" xfId="417"/>
    <cellStyle name="Финансовый 2 3 3 6 3" xfId="633"/>
    <cellStyle name="Финансовый 2 3 3 6 4" xfId="813"/>
    <cellStyle name="Финансовый 2 3 3 7" xfId="165"/>
    <cellStyle name="Финансовый 2 3 3 7 2" xfId="453"/>
    <cellStyle name="Финансовый 2 3 3 7 3" xfId="669"/>
    <cellStyle name="Финансовый 2 3 3 7 4" xfId="849"/>
    <cellStyle name="Финансовый 2 3 3 8" xfId="201"/>
    <cellStyle name="Финансовый 2 3 3 9" xfId="237"/>
    <cellStyle name="Финансовый 2 3 4" xfId="24"/>
    <cellStyle name="Финансовый 2 3 4 10" xfId="276"/>
    <cellStyle name="Финансовый 2 3 4 11" xfId="312"/>
    <cellStyle name="Финансовый 2 3 4 12" xfId="492"/>
    <cellStyle name="Финансовый 2 3 4 13" xfId="528"/>
    <cellStyle name="Финансовый 2 3 4 14" xfId="708"/>
    <cellStyle name="Финансовый 2 3 4 15" xfId="888"/>
    <cellStyle name="Финансовый 2 3 4 16" xfId="924"/>
    <cellStyle name="Финансовый 2 3 4 17" xfId="961"/>
    <cellStyle name="Финансовый 2 3 4 18" xfId="997"/>
    <cellStyle name="Финансовый 2 3 4 2" xfId="36"/>
    <cellStyle name="Финансовый 2 3 4 2 10" xfId="504"/>
    <cellStyle name="Финансовый 2 3 4 2 11" xfId="540"/>
    <cellStyle name="Финансовый 2 3 4 2 12" xfId="720"/>
    <cellStyle name="Финансовый 2 3 4 2 13" xfId="900"/>
    <cellStyle name="Финансовый 2 3 4 2 14" xfId="936"/>
    <cellStyle name="Финансовый 2 3 4 2 15" xfId="973"/>
    <cellStyle name="Финансовый 2 3 4 2 16" xfId="1009"/>
    <cellStyle name="Финансовый 2 3 4 2 2" xfId="72"/>
    <cellStyle name="Финансовый 2 3 4 2 2 2" xfId="360"/>
    <cellStyle name="Финансовый 2 3 4 2 2 3" xfId="576"/>
    <cellStyle name="Финансовый 2 3 4 2 2 4" xfId="756"/>
    <cellStyle name="Финансовый 2 3 4 2 3" xfId="108"/>
    <cellStyle name="Финансовый 2 3 4 2 3 2" xfId="396"/>
    <cellStyle name="Финансовый 2 3 4 2 3 3" xfId="612"/>
    <cellStyle name="Финансовый 2 3 4 2 3 4" xfId="792"/>
    <cellStyle name="Финансовый 2 3 4 2 4" xfId="144"/>
    <cellStyle name="Финансовый 2 3 4 2 4 2" xfId="432"/>
    <cellStyle name="Финансовый 2 3 4 2 4 3" xfId="648"/>
    <cellStyle name="Финансовый 2 3 4 2 4 4" xfId="828"/>
    <cellStyle name="Финансовый 2 3 4 2 5" xfId="180"/>
    <cellStyle name="Финансовый 2 3 4 2 5 2" xfId="468"/>
    <cellStyle name="Финансовый 2 3 4 2 5 3" xfId="684"/>
    <cellStyle name="Финансовый 2 3 4 2 5 4" xfId="864"/>
    <cellStyle name="Финансовый 2 3 4 2 6" xfId="216"/>
    <cellStyle name="Финансовый 2 3 4 2 7" xfId="252"/>
    <cellStyle name="Финансовый 2 3 4 2 8" xfId="288"/>
    <cellStyle name="Финансовый 2 3 4 2 9" xfId="324"/>
    <cellStyle name="Финансовый 2 3 4 3" xfId="48"/>
    <cellStyle name="Финансовый 2 3 4 3 10" xfId="516"/>
    <cellStyle name="Финансовый 2 3 4 3 11" xfId="552"/>
    <cellStyle name="Финансовый 2 3 4 3 12" xfId="732"/>
    <cellStyle name="Финансовый 2 3 4 3 13" xfId="912"/>
    <cellStyle name="Финансовый 2 3 4 3 14" xfId="948"/>
    <cellStyle name="Финансовый 2 3 4 3 15" xfId="985"/>
    <cellStyle name="Финансовый 2 3 4 3 16" xfId="1021"/>
    <cellStyle name="Финансовый 2 3 4 3 2" xfId="84"/>
    <cellStyle name="Финансовый 2 3 4 3 2 2" xfId="372"/>
    <cellStyle name="Финансовый 2 3 4 3 2 3" xfId="588"/>
    <cellStyle name="Финансовый 2 3 4 3 2 4" xfId="768"/>
    <cellStyle name="Финансовый 2 3 4 3 3" xfId="120"/>
    <cellStyle name="Финансовый 2 3 4 3 3 2" xfId="408"/>
    <cellStyle name="Финансовый 2 3 4 3 3 3" xfId="624"/>
    <cellStyle name="Финансовый 2 3 4 3 3 4" xfId="804"/>
    <cellStyle name="Финансовый 2 3 4 3 4" xfId="156"/>
    <cellStyle name="Финансовый 2 3 4 3 4 2" xfId="444"/>
    <cellStyle name="Финансовый 2 3 4 3 4 3" xfId="660"/>
    <cellStyle name="Финансовый 2 3 4 3 4 4" xfId="840"/>
    <cellStyle name="Финансовый 2 3 4 3 5" xfId="192"/>
    <cellStyle name="Финансовый 2 3 4 3 5 2" xfId="480"/>
    <cellStyle name="Финансовый 2 3 4 3 5 3" xfId="696"/>
    <cellStyle name="Финансовый 2 3 4 3 5 4" xfId="876"/>
    <cellStyle name="Финансовый 2 3 4 3 6" xfId="228"/>
    <cellStyle name="Финансовый 2 3 4 3 7" xfId="264"/>
    <cellStyle name="Финансовый 2 3 4 3 8" xfId="300"/>
    <cellStyle name="Финансовый 2 3 4 3 9" xfId="336"/>
    <cellStyle name="Финансовый 2 3 4 4" xfId="60"/>
    <cellStyle name="Финансовый 2 3 4 4 2" xfId="348"/>
    <cellStyle name="Финансовый 2 3 4 4 3" xfId="564"/>
    <cellStyle name="Финансовый 2 3 4 4 4" xfId="744"/>
    <cellStyle name="Финансовый 2 3 4 5" xfId="96"/>
    <cellStyle name="Финансовый 2 3 4 5 2" xfId="384"/>
    <cellStyle name="Финансовый 2 3 4 5 3" xfId="600"/>
    <cellStyle name="Финансовый 2 3 4 5 4" xfId="780"/>
    <cellStyle name="Финансовый 2 3 4 6" xfId="132"/>
    <cellStyle name="Финансовый 2 3 4 6 2" xfId="420"/>
    <cellStyle name="Финансовый 2 3 4 6 3" xfId="636"/>
    <cellStyle name="Финансовый 2 3 4 6 4" xfId="816"/>
    <cellStyle name="Финансовый 2 3 4 7" xfId="168"/>
    <cellStyle name="Финансовый 2 3 4 7 2" xfId="456"/>
    <cellStyle name="Финансовый 2 3 4 7 3" xfId="672"/>
    <cellStyle name="Финансовый 2 3 4 7 4" xfId="852"/>
    <cellStyle name="Финансовый 2 3 4 8" xfId="204"/>
    <cellStyle name="Финансовый 2 3 4 9" xfId="240"/>
    <cellStyle name="Финансовый 2 3 5" xfId="27"/>
    <cellStyle name="Финансовый 2 3 5 10" xfId="495"/>
    <cellStyle name="Финансовый 2 3 5 11" xfId="531"/>
    <cellStyle name="Финансовый 2 3 5 12" xfId="711"/>
    <cellStyle name="Финансовый 2 3 5 13" xfId="891"/>
    <cellStyle name="Финансовый 2 3 5 14" xfId="927"/>
    <cellStyle name="Финансовый 2 3 5 15" xfId="964"/>
    <cellStyle name="Финансовый 2 3 5 16" xfId="1000"/>
    <cellStyle name="Финансовый 2 3 5 2" xfId="63"/>
    <cellStyle name="Финансовый 2 3 5 2 2" xfId="351"/>
    <cellStyle name="Финансовый 2 3 5 2 3" xfId="567"/>
    <cellStyle name="Финансовый 2 3 5 2 4" xfId="747"/>
    <cellStyle name="Финансовый 2 3 5 3" xfId="99"/>
    <cellStyle name="Финансовый 2 3 5 3 2" xfId="387"/>
    <cellStyle name="Финансовый 2 3 5 3 3" xfId="603"/>
    <cellStyle name="Финансовый 2 3 5 3 4" xfId="783"/>
    <cellStyle name="Финансовый 2 3 5 4" xfId="135"/>
    <cellStyle name="Финансовый 2 3 5 4 2" xfId="423"/>
    <cellStyle name="Финансовый 2 3 5 4 3" xfId="639"/>
    <cellStyle name="Финансовый 2 3 5 4 4" xfId="819"/>
    <cellStyle name="Финансовый 2 3 5 5" xfId="171"/>
    <cellStyle name="Финансовый 2 3 5 5 2" xfId="459"/>
    <cellStyle name="Финансовый 2 3 5 5 3" xfId="675"/>
    <cellStyle name="Финансовый 2 3 5 5 4" xfId="855"/>
    <cellStyle name="Финансовый 2 3 5 6" xfId="207"/>
    <cellStyle name="Финансовый 2 3 5 7" xfId="243"/>
    <cellStyle name="Финансовый 2 3 5 8" xfId="279"/>
    <cellStyle name="Финансовый 2 3 5 9" xfId="315"/>
    <cellStyle name="Финансовый 2 3 6" xfId="39"/>
    <cellStyle name="Финансовый 2 3 6 10" xfId="507"/>
    <cellStyle name="Финансовый 2 3 6 11" xfId="543"/>
    <cellStyle name="Финансовый 2 3 6 12" xfId="723"/>
    <cellStyle name="Финансовый 2 3 6 13" xfId="903"/>
    <cellStyle name="Финансовый 2 3 6 14" xfId="939"/>
    <cellStyle name="Финансовый 2 3 6 15" xfId="976"/>
    <cellStyle name="Финансовый 2 3 6 16" xfId="1012"/>
    <cellStyle name="Финансовый 2 3 6 2" xfId="75"/>
    <cellStyle name="Финансовый 2 3 6 2 2" xfId="363"/>
    <cellStyle name="Финансовый 2 3 6 2 3" xfId="579"/>
    <cellStyle name="Финансовый 2 3 6 2 4" xfId="759"/>
    <cellStyle name="Финансовый 2 3 6 3" xfId="111"/>
    <cellStyle name="Финансовый 2 3 6 3 2" xfId="399"/>
    <cellStyle name="Финансовый 2 3 6 3 3" xfId="615"/>
    <cellStyle name="Финансовый 2 3 6 3 4" xfId="795"/>
    <cellStyle name="Финансовый 2 3 6 4" xfId="147"/>
    <cellStyle name="Финансовый 2 3 6 4 2" xfId="435"/>
    <cellStyle name="Финансовый 2 3 6 4 3" xfId="651"/>
    <cellStyle name="Финансовый 2 3 6 4 4" xfId="831"/>
    <cellStyle name="Финансовый 2 3 6 5" xfId="183"/>
    <cellStyle name="Финансовый 2 3 6 5 2" xfId="471"/>
    <cellStyle name="Финансовый 2 3 6 5 3" xfId="687"/>
    <cellStyle name="Финансовый 2 3 6 5 4" xfId="867"/>
    <cellStyle name="Финансовый 2 3 6 6" xfId="219"/>
    <cellStyle name="Финансовый 2 3 6 7" xfId="255"/>
    <cellStyle name="Финансовый 2 3 6 8" xfId="291"/>
    <cellStyle name="Финансовый 2 3 6 9" xfId="327"/>
    <cellStyle name="Финансовый 2 3 7" xfId="51"/>
    <cellStyle name="Финансовый 2 3 7 2" xfId="339"/>
    <cellStyle name="Финансовый 2 3 7 3" xfId="555"/>
    <cellStyle name="Финансовый 2 3 7 4" xfId="735"/>
    <cellStyle name="Финансовый 2 3 8" xfId="87"/>
    <cellStyle name="Финансовый 2 3 8 2" xfId="375"/>
    <cellStyle name="Финансовый 2 3 8 3" xfId="591"/>
    <cellStyle name="Финансовый 2 3 8 4" xfId="771"/>
    <cellStyle name="Финансовый 2 3 9" xfId="123"/>
    <cellStyle name="Финансовый 2 3 9 2" xfId="411"/>
    <cellStyle name="Финансовый 2 3 9 3" xfId="627"/>
    <cellStyle name="Финансовый 2 3 9 4" xfId="807"/>
    <cellStyle name="Финансовый 2 4" xfId="16"/>
    <cellStyle name="Финансовый 2 4 10" xfId="268"/>
    <cellStyle name="Финансовый 2 4 11" xfId="304"/>
    <cellStyle name="Финансовый 2 4 12" xfId="484"/>
    <cellStyle name="Финансовый 2 4 13" xfId="520"/>
    <cellStyle name="Финансовый 2 4 14" xfId="700"/>
    <cellStyle name="Финансовый 2 4 15" xfId="880"/>
    <cellStyle name="Финансовый 2 4 16" xfId="916"/>
    <cellStyle name="Финансовый 2 4 17" xfId="953"/>
    <cellStyle name="Финансовый 2 4 18" xfId="989"/>
    <cellStyle name="Финансовый 2 4 2" xfId="28"/>
    <cellStyle name="Финансовый 2 4 2 10" xfId="496"/>
    <cellStyle name="Финансовый 2 4 2 11" xfId="532"/>
    <cellStyle name="Финансовый 2 4 2 12" xfId="712"/>
    <cellStyle name="Финансовый 2 4 2 13" xfId="892"/>
    <cellStyle name="Финансовый 2 4 2 14" xfId="928"/>
    <cellStyle name="Финансовый 2 4 2 15" xfId="965"/>
    <cellStyle name="Финансовый 2 4 2 16" xfId="1001"/>
    <cellStyle name="Финансовый 2 4 2 2" xfId="64"/>
    <cellStyle name="Финансовый 2 4 2 2 2" xfId="352"/>
    <cellStyle name="Финансовый 2 4 2 2 3" xfId="568"/>
    <cellStyle name="Финансовый 2 4 2 2 4" xfId="748"/>
    <cellStyle name="Финансовый 2 4 2 3" xfId="100"/>
    <cellStyle name="Финансовый 2 4 2 3 2" xfId="388"/>
    <cellStyle name="Финансовый 2 4 2 3 3" xfId="604"/>
    <cellStyle name="Финансовый 2 4 2 3 4" xfId="784"/>
    <cellStyle name="Финансовый 2 4 2 4" xfId="136"/>
    <cellStyle name="Финансовый 2 4 2 4 2" xfId="424"/>
    <cellStyle name="Финансовый 2 4 2 4 3" xfId="640"/>
    <cellStyle name="Финансовый 2 4 2 4 4" xfId="820"/>
    <cellStyle name="Финансовый 2 4 2 5" xfId="172"/>
    <cellStyle name="Финансовый 2 4 2 5 2" xfId="460"/>
    <cellStyle name="Финансовый 2 4 2 5 3" xfId="676"/>
    <cellStyle name="Финансовый 2 4 2 5 4" xfId="856"/>
    <cellStyle name="Финансовый 2 4 2 6" xfId="208"/>
    <cellStyle name="Финансовый 2 4 2 7" xfId="244"/>
    <cellStyle name="Финансовый 2 4 2 8" xfId="280"/>
    <cellStyle name="Финансовый 2 4 2 9" xfId="316"/>
    <cellStyle name="Финансовый 2 4 3" xfId="40"/>
    <cellStyle name="Финансовый 2 4 3 10" xfId="508"/>
    <cellStyle name="Финансовый 2 4 3 11" xfId="544"/>
    <cellStyle name="Финансовый 2 4 3 12" xfId="724"/>
    <cellStyle name="Финансовый 2 4 3 13" xfId="904"/>
    <cellStyle name="Финансовый 2 4 3 14" xfId="940"/>
    <cellStyle name="Финансовый 2 4 3 15" xfId="977"/>
    <cellStyle name="Финансовый 2 4 3 16" xfId="1013"/>
    <cellStyle name="Финансовый 2 4 3 2" xfId="76"/>
    <cellStyle name="Финансовый 2 4 3 2 2" xfId="364"/>
    <cellStyle name="Финансовый 2 4 3 2 3" xfId="580"/>
    <cellStyle name="Финансовый 2 4 3 2 4" xfId="760"/>
    <cellStyle name="Финансовый 2 4 3 3" xfId="112"/>
    <cellStyle name="Финансовый 2 4 3 3 2" xfId="400"/>
    <cellStyle name="Финансовый 2 4 3 3 3" xfId="616"/>
    <cellStyle name="Финансовый 2 4 3 3 4" xfId="796"/>
    <cellStyle name="Финансовый 2 4 3 4" xfId="148"/>
    <cellStyle name="Финансовый 2 4 3 4 2" xfId="436"/>
    <cellStyle name="Финансовый 2 4 3 4 3" xfId="652"/>
    <cellStyle name="Финансовый 2 4 3 4 4" xfId="832"/>
    <cellStyle name="Финансовый 2 4 3 5" xfId="184"/>
    <cellStyle name="Финансовый 2 4 3 5 2" xfId="472"/>
    <cellStyle name="Финансовый 2 4 3 5 3" xfId="688"/>
    <cellStyle name="Финансовый 2 4 3 5 4" xfId="868"/>
    <cellStyle name="Финансовый 2 4 3 6" xfId="220"/>
    <cellStyle name="Финансовый 2 4 3 7" xfId="256"/>
    <cellStyle name="Финансовый 2 4 3 8" xfId="292"/>
    <cellStyle name="Финансовый 2 4 3 9" xfId="328"/>
    <cellStyle name="Финансовый 2 4 4" xfId="52"/>
    <cellStyle name="Финансовый 2 4 4 2" xfId="340"/>
    <cellStyle name="Финансовый 2 4 4 3" xfId="556"/>
    <cellStyle name="Финансовый 2 4 4 4" xfId="736"/>
    <cellStyle name="Финансовый 2 4 5" xfId="88"/>
    <cellStyle name="Финансовый 2 4 5 2" xfId="376"/>
    <cellStyle name="Финансовый 2 4 5 3" xfId="592"/>
    <cellStyle name="Финансовый 2 4 5 4" xfId="772"/>
    <cellStyle name="Финансовый 2 4 6" xfId="124"/>
    <cellStyle name="Финансовый 2 4 6 2" xfId="412"/>
    <cellStyle name="Финансовый 2 4 6 3" xfId="628"/>
    <cellStyle name="Финансовый 2 4 6 4" xfId="808"/>
    <cellStyle name="Финансовый 2 4 7" xfId="160"/>
    <cellStyle name="Финансовый 2 4 7 2" xfId="448"/>
    <cellStyle name="Финансовый 2 4 7 3" xfId="664"/>
    <cellStyle name="Финансовый 2 4 7 4" xfId="844"/>
    <cellStyle name="Финансовый 2 4 8" xfId="196"/>
    <cellStyle name="Финансовый 2 4 9" xfId="232"/>
    <cellStyle name="Финансовый 2 5" xfId="19"/>
    <cellStyle name="Финансовый 2 5 10" xfId="271"/>
    <cellStyle name="Финансовый 2 5 11" xfId="307"/>
    <cellStyle name="Финансовый 2 5 12" xfId="487"/>
    <cellStyle name="Финансовый 2 5 13" xfId="523"/>
    <cellStyle name="Финансовый 2 5 14" xfId="703"/>
    <cellStyle name="Финансовый 2 5 15" xfId="883"/>
    <cellStyle name="Финансовый 2 5 16" xfId="919"/>
    <cellStyle name="Финансовый 2 5 17" xfId="956"/>
    <cellStyle name="Финансовый 2 5 18" xfId="992"/>
    <cellStyle name="Финансовый 2 5 2" xfId="31"/>
    <cellStyle name="Финансовый 2 5 2 10" xfId="499"/>
    <cellStyle name="Финансовый 2 5 2 11" xfId="535"/>
    <cellStyle name="Финансовый 2 5 2 12" xfId="715"/>
    <cellStyle name="Финансовый 2 5 2 13" xfId="895"/>
    <cellStyle name="Финансовый 2 5 2 14" xfId="931"/>
    <cellStyle name="Финансовый 2 5 2 15" xfId="968"/>
    <cellStyle name="Финансовый 2 5 2 16" xfId="1004"/>
    <cellStyle name="Финансовый 2 5 2 2" xfId="67"/>
    <cellStyle name="Финансовый 2 5 2 2 2" xfId="355"/>
    <cellStyle name="Финансовый 2 5 2 2 3" xfId="571"/>
    <cellStyle name="Финансовый 2 5 2 2 4" xfId="751"/>
    <cellStyle name="Финансовый 2 5 2 3" xfId="103"/>
    <cellStyle name="Финансовый 2 5 2 3 2" xfId="391"/>
    <cellStyle name="Финансовый 2 5 2 3 3" xfId="607"/>
    <cellStyle name="Финансовый 2 5 2 3 4" xfId="787"/>
    <cellStyle name="Финансовый 2 5 2 4" xfId="139"/>
    <cellStyle name="Финансовый 2 5 2 4 2" xfId="427"/>
    <cellStyle name="Финансовый 2 5 2 4 3" xfId="643"/>
    <cellStyle name="Финансовый 2 5 2 4 4" xfId="823"/>
    <cellStyle name="Финансовый 2 5 2 5" xfId="175"/>
    <cellStyle name="Финансовый 2 5 2 5 2" xfId="463"/>
    <cellStyle name="Финансовый 2 5 2 5 3" xfId="679"/>
    <cellStyle name="Финансовый 2 5 2 5 4" xfId="859"/>
    <cellStyle name="Финансовый 2 5 2 6" xfId="211"/>
    <cellStyle name="Финансовый 2 5 2 7" xfId="247"/>
    <cellStyle name="Финансовый 2 5 2 8" xfId="283"/>
    <cellStyle name="Финансовый 2 5 2 9" xfId="319"/>
    <cellStyle name="Финансовый 2 5 3" xfId="43"/>
    <cellStyle name="Финансовый 2 5 3 10" xfId="511"/>
    <cellStyle name="Финансовый 2 5 3 11" xfId="547"/>
    <cellStyle name="Финансовый 2 5 3 12" xfId="727"/>
    <cellStyle name="Финансовый 2 5 3 13" xfId="907"/>
    <cellStyle name="Финансовый 2 5 3 14" xfId="943"/>
    <cellStyle name="Финансовый 2 5 3 15" xfId="980"/>
    <cellStyle name="Финансовый 2 5 3 16" xfId="1016"/>
    <cellStyle name="Финансовый 2 5 3 2" xfId="79"/>
    <cellStyle name="Финансовый 2 5 3 2 2" xfId="367"/>
    <cellStyle name="Финансовый 2 5 3 2 3" xfId="583"/>
    <cellStyle name="Финансовый 2 5 3 2 4" xfId="763"/>
    <cellStyle name="Финансовый 2 5 3 3" xfId="115"/>
    <cellStyle name="Финансовый 2 5 3 3 2" xfId="403"/>
    <cellStyle name="Финансовый 2 5 3 3 3" xfId="619"/>
    <cellStyle name="Финансовый 2 5 3 3 4" xfId="799"/>
    <cellStyle name="Финансовый 2 5 3 4" xfId="151"/>
    <cellStyle name="Финансовый 2 5 3 4 2" xfId="439"/>
    <cellStyle name="Финансовый 2 5 3 4 3" xfId="655"/>
    <cellStyle name="Финансовый 2 5 3 4 4" xfId="835"/>
    <cellStyle name="Финансовый 2 5 3 5" xfId="187"/>
    <cellStyle name="Финансовый 2 5 3 5 2" xfId="475"/>
    <cellStyle name="Финансовый 2 5 3 5 3" xfId="691"/>
    <cellStyle name="Финансовый 2 5 3 5 4" xfId="871"/>
    <cellStyle name="Финансовый 2 5 3 6" xfId="223"/>
    <cellStyle name="Финансовый 2 5 3 7" xfId="259"/>
    <cellStyle name="Финансовый 2 5 3 8" xfId="295"/>
    <cellStyle name="Финансовый 2 5 3 9" xfId="331"/>
    <cellStyle name="Финансовый 2 5 4" xfId="55"/>
    <cellStyle name="Финансовый 2 5 4 2" xfId="343"/>
    <cellStyle name="Финансовый 2 5 4 3" xfId="559"/>
    <cellStyle name="Финансовый 2 5 4 4" xfId="739"/>
    <cellStyle name="Финансовый 2 5 5" xfId="91"/>
    <cellStyle name="Финансовый 2 5 5 2" xfId="379"/>
    <cellStyle name="Финансовый 2 5 5 3" xfId="595"/>
    <cellStyle name="Финансовый 2 5 5 4" xfId="775"/>
    <cellStyle name="Финансовый 2 5 6" xfId="127"/>
    <cellStyle name="Финансовый 2 5 6 2" xfId="415"/>
    <cellStyle name="Финансовый 2 5 6 3" xfId="631"/>
    <cellStyle name="Финансовый 2 5 6 4" xfId="811"/>
    <cellStyle name="Финансовый 2 5 7" xfId="163"/>
    <cellStyle name="Финансовый 2 5 7 2" xfId="451"/>
    <cellStyle name="Финансовый 2 5 7 3" xfId="667"/>
    <cellStyle name="Финансовый 2 5 7 4" xfId="847"/>
    <cellStyle name="Финансовый 2 5 8" xfId="199"/>
    <cellStyle name="Финансовый 2 5 9" xfId="235"/>
    <cellStyle name="Финансовый 2 6" xfId="22"/>
    <cellStyle name="Финансовый 2 6 10" xfId="274"/>
    <cellStyle name="Финансовый 2 6 11" xfId="310"/>
    <cellStyle name="Финансовый 2 6 12" xfId="490"/>
    <cellStyle name="Финансовый 2 6 13" xfId="526"/>
    <cellStyle name="Финансовый 2 6 14" xfId="706"/>
    <cellStyle name="Финансовый 2 6 15" xfId="886"/>
    <cellStyle name="Финансовый 2 6 16" xfId="922"/>
    <cellStyle name="Финансовый 2 6 17" xfId="959"/>
    <cellStyle name="Финансовый 2 6 18" xfId="995"/>
    <cellStyle name="Финансовый 2 6 2" xfId="34"/>
    <cellStyle name="Финансовый 2 6 2 10" xfId="502"/>
    <cellStyle name="Финансовый 2 6 2 11" xfId="538"/>
    <cellStyle name="Финансовый 2 6 2 12" xfId="718"/>
    <cellStyle name="Финансовый 2 6 2 13" xfId="898"/>
    <cellStyle name="Финансовый 2 6 2 14" xfId="934"/>
    <cellStyle name="Финансовый 2 6 2 15" xfId="971"/>
    <cellStyle name="Финансовый 2 6 2 16" xfId="1007"/>
    <cellStyle name="Финансовый 2 6 2 2" xfId="70"/>
    <cellStyle name="Финансовый 2 6 2 2 2" xfId="358"/>
    <cellStyle name="Финансовый 2 6 2 2 3" xfId="574"/>
    <cellStyle name="Финансовый 2 6 2 2 4" xfId="754"/>
    <cellStyle name="Финансовый 2 6 2 3" xfId="106"/>
    <cellStyle name="Финансовый 2 6 2 3 2" xfId="394"/>
    <cellStyle name="Финансовый 2 6 2 3 3" xfId="610"/>
    <cellStyle name="Финансовый 2 6 2 3 4" xfId="790"/>
    <cellStyle name="Финансовый 2 6 2 4" xfId="142"/>
    <cellStyle name="Финансовый 2 6 2 4 2" xfId="430"/>
    <cellStyle name="Финансовый 2 6 2 4 3" xfId="646"/>
    <cellStyle name="Финансовый 2 6 2 4 4" xfId="826"/>
    <cellStyle name="Финансовый 2 6 2 5" xfId="178"/>
    <cellStyle name="Финансовый 2 6 2 5 2" xfId="466"/>
    <cellStyle name="Финансовый 2 6 2 5 3" xfId="682"/>
    <cellStyle name="Финансовый 2 6 2 5 4" xfId="862"/>
    <cellStyle name="Финансовый 2 6 2 6" xfId="214"/>
    <cellStyle name="Финансовый 2 6 2 7" xfId="250"/>
    <cellStyle name="Финансовый 2 6 2 8" xfId="286"/>
    <cellStyle name="Финансовый 2 6 2 9" xfId="322"/>
    <cellStyle name="Финансовый 2 6 3" xfId="46"/>
    <cellStyle name="Финансовый 2 6 3 10" xfId="514"/>
    <cellStyle name="Финансовый 2 6 3 11" xfId="550"/>
    <cellStyle name="Финансовый 2 6 3 12" xfId="730"/>
    <cellStyle name="Финансовый 2 6 3 13" xfId="910"/>
    <cellStyle name="Финансовый 2 6 3 14" xfId="946"/>
    <cellStyle name="Финансовый 2 6 3 15" xfId="983"/>
    <cellStyle name="Финансовый 2 6 3 16" xfId="1019"/>
    <cellStyle name="Финансовый 2 6 3 2" xfId="82"/>
    <cellStyle name="Финансовый 2 6 3 2 2" xfId="370"/>
    <cellStyle name="Финансовый 2 6 3 2 3" xfId="586"/>
    <cellStyle name="Финансовый 2 6 3 2 4" xfId="766"/>
    <cellStyle name="Финансовый 2 6 3 3" xfId="118"/>
    <cellStyle name="Финансовый 2 6 3 3 2" xfId="406"/>
    <cellStyle name="Финансовый 2 6 3 3 3" xfId="622"/>
    <cellStyle name="Финансовый 2 6 3 3 4" xfId="802"/>
    <cellStyle name="Финансовый 2 6 3 4" xfId="154"/>
    <cellStyle name="Финансовый 2 6 3 4 2" xfId="442"/>
    <cellStyle name="Финансовый 2 6 3 4 3" xfId="658"/>
    <cellStyle name="Финансовый 2 6 3 4 4" xfId="838"/>
    <cellStyle name="Финансовый 2 6 3 5" xfId="190"/>
    <cellStyle name="Финансовый 2 6 3 5 2" xfId="478"/>
    <cellStyle name="Финансовый 2 6 3 5 3" xfId="694"/>
    <cellStyle name="Финансовый 2 6 3 5 4" xfId="874"/>
    <cellStyle name="Финансовый 2 6 3 6" xfId="226"/>
    <cellStyle name="Финансовый 2 6 3 7" xfId="262"/>
    <cellStyle name="Финансовый 2 6 3 8" xfId="298"/>
    <cellStyle name="Финансовый 2 6 3 9" xfId="334"/>
    <cellStyle name="Финансовый 2 6 4" xfId="58"/>
    <cellStyle name="Финансовый 2 6 4 2" xfId="346"/>
    <cellStyle name="Финансовый 2 6 4 3" xfId="562"/>
    <cellStyle name="Финансовый 2 6 4 4" xfId="742"/>
    <cellStyle name="Финансовый 2 6 5" xfId="94"/>
    <cellStyle name="Финансовый 2 6 5 2" xfId="382"/>
    <cellStyle name="Финансовый 2 6 5 3" xfId="598"/>
    <cellStyle name="Финансовый 2 6 5 4" xfId="778"/>
    <cellStyle name="Финансовый 2 6 6" xfId="130"/>
    <cellStyle name="Финансовый 2 6 6 2" xfId="418"/>
    <cellStyle name="Финансовый 2 6 6 3" xfId="634"/>
    <cellStyle name="Финансовый 2 6 6 4" xfId="814"/>
    <cellStyle name="Финансовый 2 6 7" xfId="166"/>
    <cellStyle name="Финансовый 2 6 7 2" xfId="454"/>
    <cellStyle name="Финансовый 2 6 7 3" xfId="670"/>
    <cellStyle name="Финансовый 2 6 7 4" xfId="850"/>
    <cellStyle name="Финансовый 2 6 8" xfId="202"/>
    <cellStyle name="Финансовый 2 6 9" xfId="238"/>
    <cellStyle name="Финансовый 2 7" xfId="25"/>
    <cellStyle name="Финансовый 2 7 10" xfId="493"/>
    <cellStyle name="Финансовый 2 7 11" xfId="529"/>
    <cellStyle name="Финансовый 2 7 12" xfId="709"/>
    <cellStyle name="Финансовый 2 7 13" xfId="889"/>
    <cellStyle name="Финансовый 2 7 14" xfId="925"/>
    <cellStyle name="Финансовый 2 7 15" xfId="962"/>
    <cellStyle name="Финансовый 2 7 16" xfId="998"/>
    <cellStyle name="Финансовый 2 7 2" xfId="61"/>
    <cellStyle name="Финансовый 2 7 2 2" xfId="349"/>
    <cellStyle name="Финансовый 2 7 2 3" xfId="565"/>
    <cellStyle name="Финансовый 2 7 2 4" xfId="745"/>
    <cellStyle name="Финансовый 2 7 3" xfId="97"/>
    <cellStyle name="Финансовый 2 7 3 2" xfId="385"/>
    <cellStyle name="Финансовый 2 7 3 3" xfId="601"/>
    <cellStyle name="Финансовый 2 7 3 4" xfId="781"/>
    <cellStyle name="Финансовый 2 7 4" xfId="133"/>
    <cellStyle name="Финансовый 2 7 4 2" xfId="421"/>
    <cellStyle name="Финансовый 2 7 4 3" xfId="637"/>
    <cellStyle name="Финансовый 2 7 4 4" xfId="817"/>
    <cellStyle name="Финансовый 2 7 5" xfId="169"/>
    <cellStyle name="Финансовый 2 7 5 2" xfId="457"/>
    <cellStyle name="Финансовый 2 7 5 3" xfId="673"/>
    <cellStyle name="Финансовый 2 7 5 4" xfId="853"/>
    <cellStyle name="Финансовый 2 7 6" xfId="205"/>
    <cellStyle name="Финансовый 2 7 7" xfId="241"/>
    <cellStyle name="Финансовый 2 7 8" xfId="277"/>
    <cellStyle name="Финансовый 2 7 9" xfId="313"/>
    <cellStyle name="Финансовый 2 8" xfId="37"/>
    <cellStyle name="Финансовый 2 8 10" xfId="505"/>
    <cellStyle name="Финансовый 2 8 11" xfId="541"/>
    <cellStyle name="Финансовый 2 8 12" xfId="721"/>
    <cellStyle name="Финансовый 2 8 13" xfId="901"/>
    <cellStyle name="Финансовый 2 8 14" xfId="937"/>
    <cellStyle name="Финансовый 2 8 15" xfId="974"/>
    <cellStyle name="Финансовый 2 8 16" xfId="1010"/>
    <cellStyle name="Финансовый 2 8 2" xfId="73"/>
    <cellStyle name="Финансовый 2 8 2 2" xfId="361"/>
    <cellStyle name="Финансовый 2 8 2 3" xfId="577"/>
    <cellStyle name="Финансовый 2 8 2 4" xfId="757"/>
    <cellStyle name="Финансовый 2 8 3" xfId="109"/>
    <cellStyle name="Финансовый 2 8 3 2" xfId="397"/>
    <cellStyle name="Финансовый 2 8 3 3" xfId="613"/>
    <cellStyle name="Финансовый 2 8 3 4" xfId="793"/>
    <cellStyle name="Финансовый 2 8 4" xfId="145"/>
    <cellStyle name="Финансовый 2 8 4 2" xfId="433"/>
    <cellStyle name="Финансовый 2 8 4 3" xfId="649"/>
    <cellStyle name="Финансовый 2 8 4 4" xfId="829"/>
    <cellStyle name="Финансовый 2 8 5" xfId="181"/>
    <cellStyle name="Финансовый 2 8 5 2" xfId="469"/>
    <cellStyle name="Финансовый 2 8 5 3" xfId="685"/>
    <cellStyle name="Финансовый 2 8 5 4" xfId="865"/>
    <cellStyle name="Финансовый 2 8 6" xfId="217"/>
    <cellStyle name="Финансовый 2 8 7" xfId="253"/>
    <cellStyle name="Финансовый 2 8 8" xfId="289"/>
    <cellStyle name="Финансовый 2 8 9" xfId="325"/>
    <cellStyle name="Финансовый 2 9" xfId="49"/>
    <cellStyle name="Финансовый 2 9 2" xfId="337"/>
    <cellStyle name="Финансовый 2 9 3" xfId="553"/>
    <cellStyle name="Финансовый 2 9 4" xfId="73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66FFFF"/>
      <color rgb="FF00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DH912"/>
  <sheetViews>
    <sheetView tabSelected="1" view="pageBreakPreview" topLeftCell="B1" zoomScale="60" zoomScaleNormal="70" workbookViewId="0">
      <selection activeCell="A6" sqref="A6:N6"/>
    </sheetView>
  </sheetViews>
  <sheetFormatPr defaultColWidth="9.28515625" defaultRowHeight="12.75" x14ac:dyDescent="0.2"/>
  <cols>
    <col min="1" max="1" width="5" style="432" customWidth="1"/>
    <col min="2" max="2" width="20" style="161" customWidth="1"/>
    <col min="3" max="3" width="35.7109375" style="161" customWidth="1"/>
    <col min="4" max="4" width="14.85546875" style="161" hidden="1" customWidth="1"/>
    <col min="5" max="5" width="9.140625" style="161" hidden="1" customWidth="1"/>
    <col min="6" max="6" width="10.42578125" style="161" hidden="1" customWidth="1"/>
    <col min="7" max="7" width="11.5703125" style="161" customWidth="1"/>
    <col min="8" max="8" width="10.85546875" style="161" hidden="1" customWidth="1"/>
    <col min="9" max="9" width="21.5703125" style="161" hidden="1" customWidth="1"/>
    <col min="10" max="10" width="90.5703125" style="439" customWidth="1"/>
    <col min="11" max="11" width="12.28515625" style="161" customWidth="1"/>
    <col min="12" max="12" width="9.140625" style="161" customWidth="1"/>
    <col min="13" max="13" width="8" style="161" hidden="1" customWidth="1"/>
    <col min="14" max="14" width="13" style="161" hidden="1" customWidth="1"/>
    <col min="15" max="15" width="8" style="161" customWidth="1"/>
    <col min="16" max="21" width="8" style="161" hidden="1" customWidth="1"/>
    <col min="22" max="31" width="9.28515625" style="161" hidden="1" customWidth="1"/>
    <col min="32" max="32" width="10.42578125" style="161" hidden="1" customWidth="1"/>
    <col min="33" max="33" width="10.85546875" style="161" hidden="1" customWidth="1"/>
    <col min="34" max="34" width="9.28515625" style="161" hidden="1" customWidth="1"/>
    <col min="35" max="36" width="9.28515625" style="206" hidden="1" customWidth="1"/>
    <col min="37" max="37" width="9.28515625" style="215" hidden="1" customWidth="1"/>
    <col min="38" max="38" width="12.42578125" style="161" hidden="1" customWidth="1"/>
    <col min="39" max="39" width="12.42578125" style="215" hidden="1" customWidth="1"/>
    <col min="40" max="40" width="12.7109375" style="215" hidden="1" customWidth="1"/>
    <col min="41" max="50" width="11.5703125" style="215" hidden="1" customWidth="1"/>
    <col min="51" max="51" width="32.5703125" style="315" customWidth="1"/>
    <col min="52" max="87" width="9.28515625" style="315"/>
    <col min="88" max="108" width="9.28515625" style="132"/>
    <col min="109" max="16384" width="9.28515625" style="161"/>
  </cols>
  <sheetData>
    <row r="1" spans="1:108" ht="18.75" x14ac:dyDescent="0.2">
      <c r="A1" s="163"/>
      <c r="B1" s="87"/>
      <c r="C1" s="175"/>
      <c r="D1" s="175"/>
      <c r="E1" s="175"/>
      <c r="F1" s="175"/>
      <c r="G1" s="175"/>
      <c r="H1" s="175"/>
      <c r="I1" s="175"/>
      <c r="J1" s="434"/>
      <c r="K1" s="163"/>
      <c r="L1" s="163"/>
      <c r="M1" s="163"/>
      <c r="N1" s="163"/>
      <c r="O1" s="175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80"/>
      <c r="AC1" s="180"/>
      <c r="AD1" s="180"/>
      <c r="AE1" s="180"/>
      <c r="AF1" s="180"/>
      <c r="AG1" s="180"/>
      <c r="AH1" s="180"/>
      <c r="AI1" s="200"/>
      <c r="AJ1" s="200"/>
      <c r="AK1" s="200"/>
    </row>
    <row r="2" spans="1:108" ht="18.75" x14ac:dyDescent="0.2">
      <c r="A2" s="419"/>
      <c r="B2" s="84"/>
      <c r="C2" s="175"/>
      <c r="D2" s="175"/>
      <c r="E2" s="175"/>
      <c r="F2" s="175"/>
      <c r="G2" s="175"/>
      <c r="H2" s="175"/>
      <c r="I2" s="175"/>
      <c r="J2" s="806" t="s">
        <v>859</v>
      </c>
      <c r="K2" s="806"/>
      <c r="L2" s="806"/>
      <c r="M2" s="806"/>
      <c r="N2" s="806"/>
      <c r="O2" s="806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200"/>
      <c r="AJ2" s="200"/>
      <c r="AK2" s="200"/>
    </row>
    <row r="3" spans="1:108" ht="18.75" x14ac:dyDescent="0.2">
      <c r="A3" s="419"/>
      <c r="B3" s="84"/>
      <c r="C3" s="175"/>
      <c r="D3" s="175"/>
      <c r="E3" s="175"/>
      <c r="F3" s="175"/>
      <c r="G3" s="175"/>
      <c r="H3" s="175"/>
      <c r="I3" s="175"/>
      <c r="J3" s="434"/>
      <c r="K3" s="163"/>
      <c r="L3" s="163"/>
      <c r="M3" s="163"/>
      <c r="N3" s="163"/>
      <c r="O3" s="175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200"/>
      <c r="AJ3" s="200"/>
      <c r="AK3" s="200"/>
    </row>
    <row r="4" spans="1:108" ht="18.75" x14ac:dyDescent="0.2">
      <c r="A4" s="419"/>
      <c r="B4" s="84"/>
      <c r="C4" s="175"/>
      <c r="D4" s="175"/>
      <c r="E4" s="175"/>
      <c r="F4" s="175"/>
      <c r="G4" s="175"/>
      <c r="H4" s="175"/>
      <c r="I4" s="175"/>
      <c r="J4" s="435"/>
      <c r="K4" s="175"/>
      <c r="L4" s="175"/>
      <c r="M4" s="175"/>
      <c r="N4" s="175"/>
      <c r="O4" s="175"/>
      <c r="P4" s="180"/>
      <c r="Q4" s="180"/>
      <c r="R4" s="180"/>
      <c r="S4" s="180"/>
      <c r="T4" s="180"/>
      <c r="U4" s="180"/>
      <c r="V4" s="180"/>
      <c r="W4" s="162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200"/>
      <c r="AJ4" s="200"/>
      <c r="AK4" s="200"/>
    </row>
    <row r="5" spans="1:108" ht="22.5" x14ac:dyDescent="0.2">
      <c r="A5" s="458" t="s">
        <v>718</v>
      </c>
      <c r="B5" s="458"/>
      <c r="C5" s="458"/>
      <c r="D5" s="458"/>
      <c r="E5" s="458"/>
      <c r="F5" s="458"/>
      <c r="G5" s="458"/>
      <c r="H5" s="458"/>
      <c r="I5" s="458"/>
      <c r="J5" s="458"/>
      <c r="K5" s="458"/>
      <c r="L5" s="458"/>
      <c r="M5" s="458"/>
      <c r="N5" s="458"/>
      <c r="O5" s="175"/>
      <c r="P5" s="180"/>
      <c r="Q5" s="180"/>
      <c r="R5" s="180"/>
      <c r="S5" s="180"/>
      <c r="T5" s="180"/>
      <c r="U5" s="180"/>
      <c r="V5" s="180"/>
      <c r="W5" s="187"/>
      <c r="X5" s="180"/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200"/>
      <c r="AJ5" s="200"/>
      <c r="AK5" s="200"/>
    </row>
    <row r="6" spans="1:108" ht="23.25" thickBot="1" x14ac:dyDescent="0.25">
      <c r="A6" s="773" t="s">
        <v>721</v>
      </c>
      <c r="B6" s="773"/>
      <c r="C6" s="773"/>
      <c r="D6" s="773"/>
      <c r="E6" s="773"/>
      <c r="F6" s="773"/>
      <c r="G6" s="773"/>
      <c r="H6" s="773"/>
      <c r="I6" s="773"/>
      <c r="J6" s="773"/>
      <c r="K6" s="773"/>
      <c r="L6" s="773"/>
      <c r="M6" s="773"/>
      <c r="N6" s="773"/>
      <c r="O6" s="175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200"/>
      <c r="AJ6" s="200"/>
      <c r="AK6" s="200"/>
    </row>
    <row r="7" spans="1:108" s="184" customFormat="1" ht="36.75" thickBot="1" x14ac:dyDescent="0.25">
      <c r="A7" s="164" t="s">
        <v>2</v>
      </c>
      <c r="B7" s="164" t="s">
        <v>674</v>
      </c>
      <c r="C7" s="165" t="s">
        <v>1</v>
      </c>
      <c r="D7" s="167"/>
      <c r="E7" s="167"/>
      <c r="F7" s="167"/>
      <c r="G7" s="167" t="s">
        <v>3</v>
      </c>
      <c r="H7" s="166"/>
      <c r="I7" s="167"/>
      <c r="J7" s="436" t="s">
        <v>4</v>
      </c>
      <c r="K7" s="165" t="s">
        <v>125</v>
      </c>
      <c r="L7" s="165" t="s">
        <v>126</v>
      </c>
      <c r="M7" s="167"/>
      <c r="N7" s="167"/>
      <c r="O7" s="212" t="s">
        <v>34</v>
      </c>
      <c r="P7" s="176" t="s">
        <v>34</v>
      </c>
      <c r="Q7" s="176" t="s">
        <v>34</v>
      </c>
      <c r="R7" s="176" t="s">
        <v>34</v>
      </c>
      <c r="S7" s="176" t="s">
        <v>34</v>
      </c>
      <c r="T7" s="176" t="s">
        <v>34</v>
      </c>
      <c r="U7" s="172" t="s">
        <v>34</v>
      </c>
      <c r="V7" s="176" t="s">
        <v>34</v>
      </c>
      <c r="W7" s="176" t="s">
        <v>34</v>
      </c>
      <c r="X7" s="176" t="s">
        <v>34</v>
      </c>
      <c r="Y7" s="176" t="s">
        <v>34</v>
      </c>
      <c r="Z7" s="176" t="s">
        <v>34</v>
      </c>
      <c r="AA7" s="176" t="s">
        <v>34</v>
      </c>
      <c r="AB7" s="176" t="s">
        <v>34</v>
      </c>
      <c r="AC7" s="176" t="s">
        <v>34</v>
      </c>
      <c r="AD7" s="176" t="s">
        <v>34</v>
      </c>
      <c r="AE7" s="176" t="s">
        <v>34</v>
      </c>
      <c r="AF7" s="176" t="s">
        <v>34</v>
      </c>
      <c r="AG7" s="176" t="s">
        <v>34</v>
      </c>
      <c r="AH7" s="176" t="s">
        <v>34</v>
      </c>
      <c r="AI7" s="176" t="s">
        <v>34</v>
      </c>
      <c r="AJ7" s="176" t="s">
        <v>34</v>
      </c>
      <c r="AK7" s="212" t="s">
        <v>34</v>
      </c>
      <c r="AL7" s="212" t="s">
        <v>34</v>
      </c>
      <c r="AM7" s="212" t="s">
        <v>34</v>
      </c>
      <c r="AN7" s="212" t="s">
        <v>34</v>
      </c>
      <c r="AO7" s="212" t="s">
        <v>34</v>
      </c>
      <c r="AP7" s="212" t="s">
        <v>34</v>
      </c>
      <c r="AQ7" s="212" t="s">
        <v>34</v>
      </c>
      <c r="AR7" s="212" t="s">
        <v>34</v>
      </c>
      <c r="AS7" s="212" t="s">
        <v>34</v>
      </c>
      <c r="AT7" s="212" t="s">
        <v>34</v>
      </c>
      <c r="AU7" s="212" t="s">
        <v>34</v>
      </c>
      <c r="AV7" s="212" t="s">
        <v>34</v>
      </c>
      <c r="AW7" s="212" t="s">
        <v>34</v>
      </c>
      <c r="AX7" s="212" t="s">
        <v>34</v>
      </c>
      <c r="AY7" s="396"/>
      <c r="AZ7" s="396"/>
      <c r="BA7" s="396"/>
      <c r="BB7" s="396"/>
      <c r="BC7" s="396"/>
      <c r="BD7" s="396"/>
      <c r="BE7" s="396"/>
      <c r="BF7" s="396"/>
      <c r="BG7" s="396"/>
      <c r="BH7" s="396"/>
      <c r="BI7" s="396"/>
      <c r="BJ7" s="396"/>
      <c r="BK7" s="396"/>
      <c r="BL7" s="396"/>
      <c r="BM7" s="396"/>
      <c r="BN7" s="396"/>
      <c r="BO7" s="396"/>
      <c r="BP7" s="396"/>
      <c r="BQ7" s="396"/>
      <c r="BR7" s="396"/>
      <c r="BS7" s="396"/>
      <c r="BT7" s="396"/>
      <c r="BU7" s="396"/>
      <c r="BV7" s="396"/>
      <c r="BW7" s="396"/>
      <c r="BX7" s="396"/>
      <c r="BY7" s="396"/>
      <c r="BZ7" s="396"/>
      <c r="CA7" s="396"/>
      <c r="CB7" s="396"/>
      <c r="CC7" s="396"/>
      <c r="CD7" s="396"/>
      <c r="CE7" s="396"/>
      <c r="CF7" s="396"/>
      <c r="CG7" s="396"/>
      <c r="CH7" s="396"/>
      <c r="CI7" s="396"/>
      <c r="CJ7" s="324"/>
      <c r="CK7" s="324"/>
      <c r="CL7" s="324"/>
      <c r="CM7" s="324"/>
      <c r="CN7" s="324"/>
      <c r="CO7" s="324"/>
      <c r="CP7" s="324"/>
      <c r="CQ7" s="324"/>
      <c r="CR7" s="324"/>
      <c r="CS7" s="324"/>
      <c r="CT7" s="324"/>
      <c r="CU7" s="324"/>
      <c r="CV7" s="324"/>
      <c r="CW7" s="324"/>
      <c r="CX7" s="324"/>
      <c r="CY7" s="324"/>
      <c r="CZ7" s="324"/>
      <c r="DA7" s="324"/>
      <c r="DB7" s="324"/>
      <c r="DC7" s="324"/>
      <c r="DD7" s="324"/>
    </row>
    <row r="8" spans="1:108" ht="13.5" thickBot="1" x14ac:dyDescent="0.25">
      <c r="A8" s="177">
        <v>1</v>
      </c>
      <c r="B8" s="177">
        <v>2</v>
      </c>
      <c r="C8" s="178">
        <v>3</v>
      </c>
      <c r="D8" s="179"/>
      <c r="E8" s="179"/>
      <c r="F8" s="179"/>
      <c r="G8" s="179">
        <v>4</v>
      </c>
      <c r="H8" s="179"/>
      <c r="I8" s="178"/>
      <c r="J8" s="437">
        <v>5</v>
      </c>
      <c r="K8" s="178">
        <v>6</v>
      </c>
      <c r="L8" s="178">
        <v>7</v>
      </c>
      <c r="M8" s="178"/>
      <c r="N8" s="178"/>
      <c r="O8" s="185">
        <v>8</v>
      </c>
      <c r="P8" s="185"/>
      <c r="Q8" s="185"/>
      <c r="R8" s="185"/>
      <c r="S8" s="185"/>
      <c r="T8" s="185"/>
      <c r="U8" s="185"/>
      <c r="V8" s="185"/>
      <c r="W8" s="193"/>
      <c r="X8" s="193"/>
      <c r="Y8" s="193"/>
      <c r="Z8" s="193"/>
      <c r="AA8" s="193"/>
      <c r="AB8" s="199"/>
      <c r="AC8" s="199"/>
      <c r="AD8" s="199"/>
      <c r="AE8" s="199"/>
      <c r="AF8" s="201"/>
      <c r="AG8" s="201"/>
      <c r="AH8" s="201"/>
      <c r="AI8" s="201"/>
      <c r="AJ8" s="201"/>
      <c r="AK8" s="213"/>
      <c r="AL8" s="213"/>
      <c r="AM8" s="213"/>
      <c r="AN8" s="213"/>
      <c r="AO8" s="213"/>
      <c r="AP8" s="213"/>
      <c r="AQ8" s="213"/>
      <c r="AR8" s="213"/>
      <c r="AS8" s="213"/>
      <c r="AT8" s="213"/>
      <c r="AU8" s="213"/>
      <c r="AV8" s="213"/>
      <c r="AW8" s="213"/>
      <c r="AX8" s="213"/>
    </row>
    <row r="9" spans="1:108" s="323" customFormat="1" ht="39" customHeight="1" thickBot="1" x14ac:dyDescent="0.25">
      <c r="A9" s="677" t="s">
        <v>18</v>
      </c>
      <c r="B9" s="774"/>
      <c r="C9" s="774"/>
      <c r="D9" s="774"/>
      <c r="E9" s="774"/>
      <c r="F9" s="774"/>
      <c r="G9" s="774"/>
      <c r="H9" s="774"/>
      <c r="I9" s="774"/>
      <c r="J9" s="774"/>
      <c r="K9" s="774"/>
      <c r="L9" s="774"/>
      <c r="M9" s="774"/>
      <c r="N9" s="774"/>
      <c r="O9" s="774"/>
      <c r="P9" s="774"/>
      <c r="Q9" s="774"/>
      <c r="R9" s="774"/>
      <c r="S9" s="774"/>
      <c r="T9" s="774"/>
      <c r="U9" s="774"/>
      <c r="V9" s="774"/>
      <c r="W9" s="774"/>
      <c r="X9" s="774"/>
      <c r="Y9" s="774"/>
      <c r="Z9" s="774"/>
      <c r="AA9" s="774"/>
      <c r="AB9" s="774"/>
      <c r="AC9" s="774"/>
      <c r="AD9" s="774"/>
      <c r="AE9" s="774"/>
      <c r="AF9" s="774"/>
      <c r="AG9" s="774"/>
      <c r="AH9" s="775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315"/>
      <c r="AZ9" s="315"/>
      <c r="BA9" s="315"/>
      <c r="BB9" s="315"/>
      <c r="BC9" s="315"/>
      <c r="BD9" s="315"/>
      <c r="BE9" s="315"/>
      <c r="BF9" s="315"/>
      <c r="BG9" s="315"/>
      <c r="BH9" s="315"/>
      <c r="BI9" s="315"/>
      <c r="BJ9" s="315"/>
      <c r="BK9" s="315"/>
      <c r="BL9" s="315"/>
      <c r="BM9" s="315"/>
      <c r="BN9" s="315"/>
      <c r="BO9" s="315"/>
      <c r="BP9" s="315"/>
      <c r="BQ9" s="315"/>
      <c r="BR9" s="315"/>
      <c r="BS9" s="315"/>
      <c r="BT9" s="315"/>
      <c r="BU9" s="315"/>
      <c r="BV9" s="315"/>
      <c r="BW9" s="315"/>
      <c r="BX9" s="315"/>
      <c r="BY9" s="315"/>
      <c r="BZ9" s="315"/>
      <c r="CA9" s="315"/>
      <c r="CB9" s="315"/>
      <c r="CC9" s="315"/>
      <c r="CD9" s="315"/>
      <c r="CE9" s="315"/>
      <c r="CF9" s="315"/>
      <c r="CG9" s="315"/>
      <c r="CH9" s="315"/>
      <c r="CI9" s="315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</row>
    <row r="10" spans="1:108" s="323" customFormat="1" ht="31.5" customHeight="1" thickBot="1" x14ac:dyDescent="0.25">
      <c r="A10" s="677" t="s">
        <v>283</v>
      </c>
      <c r="B10" s="678"/>
      <c r="C10" s="678"/>
      <c r="D10" s="678"/>
      <c r="E10" s="678"/>
      <c r="F10" s="678"/>
      <c r="G10" s="678"/>
      <c r="H10" s="678"/>
      <c r="I10" s="678"/>
      <c r="J10" s="678"/>
      <c r="K10" s="678"/>
      <c r="L10" s="678"/>
      <c r="M10" s="678"/>
      <c r="N10" s="678"/>
      <c r="O10" s="679"/>
      <c r="P10" s="563"/>
      <c r="Q10" s="563"/>
      <c r="R10" s="563"/>
      <c r="S10" s="563"/>
      <c r="T10" s="563"/>
      <c r="U10" s="563"/>
      <c r="V10" s="563"/>
      <c r="W10" s="563"/>
      <c r="X10" s="563"/>
      <c r="Y10" s="563"/>
      <c r="Z10" s="563"/>
      <c r="AA10" s="563"/>
      <c r="AB10" s="563"/>
      <c r="AC10" s="563"/>
      <c r="AD10" s="563"/>
      <c r="AE10" s="563"/>
      <c r="AF10" s="563"/>
      <c r="AG10" s="563"/>
      <c r="AH10" s="563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315"/>
      <c r="AZ10" s="315"/>
      <c r="BA10" s="315"/>
      <c r="BB10" s="315"/>
      <c r="BC10" s="315"/>
      <c r="BD10" s="315"/>
      <c r="BE10" s="315"/>
      <c r="BF10" s="315"/>
      <c r="BG10" s="315"/>
      <c r="BH10" s="315"/>
      <c r="BI10" s="315"/>
      <c r="BJ10" s="315"/>
      <c r="BK10" s="315"/>
      <c r="BL10" s="315"/>
      <c r="BM10" s="315"/>
      <c r="BN10" s="315"/>
      <c r="BO10" s="315"/>
      <c r="BP10" s="315"/>
      <c r="BQ10" s="315"/>
      <c r="BR10" s="315"/>
      <c r="BS10" s="315"/>
      <c r="BT10" s="315"/>
      <c r="BU10" s="315"/>
      <c r="BV10" s="315"/>
      <c r="BW10" s="315"/>
      <c r="BX10" s="315"/>
      <c r="BY10" s="315"/>
      <c r="BZ10" s="315"/>
      <c r="CA10" s="315"/>
      <c r="CB10" s="315"/>
      <c r="CC10" s="315"/>
      <c r="CD10" s="315"/>
      <c r="CE10" s="315"/>
      <c r="CF10" s="315"/>
      <c r="CG10" s="315"/>
      <c r="CH10" s="315"/>
      <c r="CI10" s="315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32"/>
      <c r="DC10" s="132"/>
      <c r="DD10" s="132"/>
    </row>
    <row r="11" spans="1:108" s="323" customFormat="1" ht="14.25" thickBot="1" x14ac:dyDescent="0.25">
      <c r="A11" s="664" t="s">
        <v>127</v>
      </c>
      <c r="B11" s="680"/>
      <c r="C11" s="680"/>
      <c r="D11" s="680"/>
      <c r="E11" s="680"/>
      <c r="F11" s="680"/>
      <c r="G11" s="680"/>
      <c r="H11" s="680"/>
      <c r="I11" s="680"/>
      <c r="J11" s="680"/>
      <c r="K11" s="680"/>
      <c r="L11" s="680"/>
      <c r="M11" s="680"/>
      <c r="N11" s="680"/>
      <c r="O11" s="681"/>
      <c r="P11" s="562"/>
      <c r="Q11" s="562"/>
      <c r="R11" s="562"/>
      <c r="S11" s="562"/>
      <c r="T11" s="562"/>
      <c r="U11" s="562"/>
      <c r="V11" s="562"/>
      <c r="W11" s="562"/>
      <c r="X11" s="562"/>
      <c r="Y11" s="562"/>
      <c r="Z11" s="562"/>
      <c r="AA11" s="562"/>
      <c r="AB11" s="562"/>
      <c r="AC11" s="562"/>
      <c r="AD11" s="562"/>
      <c r="AE11" s="562"/>
      <c r="AF11" s="562"/>
      <c r="AG11" s="562"/>
      <c r="AH11" s="562"/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315"/>
      <c r="AZ11" s="315"/>
      <c r="BA11" s="315"/>
      <c r="BB11" s="315"/>
      <c r="BC11" s="315"/>
      <c r="BD11" s="315"/>
      <c r="BE11" s="315"/>
      <c r="BF11" s="315"/>
      <c r="BG11" s="315"/>
      <c r="BH11" s="315"/>
      <c r="BI11" s="315"/>
      <c r="BJ11" s="315"/>
      <c r="BK11" s="315"/>
      <c r="BL11" s="315"/>
      <c r="BM11" s="315"/>
      <c r="BN11" s="315"/>
      <c r="BO11" s="315"/>
      <c r="BP11" s="315"/>
      <c r="BQ11" s="315"/>
      <c r="BR11" s="315"/>
      <c r="BS11" s="315"/>
      <c r="BT11" s="315"/>
      <c r="BU11" s="315"/>
      <c r="BV11" s="315"/>
      <c r="BW11" s="315"/>
      <c r="BX11" s="315"/>
      <c r="BY11" s="315"/>
      <c r="BZ11" s="315"/>
      <c r="CA11" s="315"/>
      <c r="CB11" s="315"/>
      <c r="CC11" s="315"/>
      <c r="CD11" s="315"/>
      <c r="CE11" s="315"/>
      <c r="CF11" s="315"/>
      <c r="CG11" s="315"/>
      <c r="CH11" s="315"/>
      <c r="CI11" s="315"/>
      <c r="CJ11" s="132"/>
      <c r="CK11" s="132"/>
      <c r="CL11" s="132"/>
      <c r="CM11" s="132"/>
      <c r="CN11" s="132"/>
      <c r="CO11" s="132"/>
      <c r="CP11" s="132"/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32"/>
      <c r="DC11" s="132"/>
      <c r="DD11" s="132"/>
    </row>
    <row r="12" spans="1:108" s="323" customFormat="1" ht="13.5" x14ac:dyDescent="0.2">
      <c r="A12" s="726">
        <v>1</v>
      </c>
      <c r="B12" s="726" t="s">
        <v>677</v>
      </c>
      <c r="C12" s="753" t="s">
        <v>342</v>
      </c>
      <c r="D12" s="689"/>
      <c r="E12" s="689"/>
      <c r="F12" s="689"/>
      <c r="G12" s="754" t="s">
        <v>343</v>
      </c>
      <c r="H12" s="755"/>
      <c r="I12" s="689"/>
      <c r="J12" s="343" t="s">
        <v>344</v>
      </c>
      <c r="K12" s="347" t="s">
        <v>309</v>
      </c>
      <c r="L12" s="348">
        <v>290</v>
      </c>
      <c r="M12" s="347"/>
      <c r="N12" s="463"/>
      <c r="O12" s="361"/>
      <c r="P12" s="362"/>
      <c r="Q12" s="362"/>
      <c r="R12" s="362"/>
      <c r="S12" s="362"/>
      <c r="T12" s="362"/>
      <c r="U12" s="362"/>
      <c r="V12" s="362"/>
      <c r="W12" s="366"/>
      <c r="X12" s="366"/>
      <c r="Y12" s="366"/>
      <c r="Z12" s="366"/>
      <c r="AA12" s="366"/>
      <c r="AB12" s="366"/>
      <c r="AC12" s="366"/>
      <c r="AD12" s="366"/>
      <c r="AE12" s="366"/>
      <c r="AF12" s="366"/>
      <c r="AG12" s="366"/>
      <c r="AH12" s="366"/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315"/>
      <c r="AZ12" s="315"/>
      <c r="BA12" s="315"/>
      <c r="BB12" s="315"/>
      <c r="BC12" s="315"/>
      <c r="BD12" s="315"/>
      <c r="BE12" s="315"/>
      <c r="BF12" s="315"/>
      <c r="BG12" s="315"/>
      <c r="BH12" s="315"/>
      <c r="BI12" s="315"/>
      <c r="BJ12" s="315"/>
      <c r="BK12" s="315"/>
      <c r="BL12" s="315"/>
      <c r="BM12" s="315"/>
      <c r="BN12" s="315"/>
      <c r="BO12" s="315"/>
      <c r="BP12" s="315"/>
      <c r="BQ12" s="315"/>
      <c r="BR12" s="315"/>
      <c r="BS12" s="315"/>
      <c r="BT12" s="315"/>
      <c r="BU12" s="315"/>
      <c r="BV12" s="315"/>
      <c r="BW12" s="315"/>
      <c r="BX12" s="315"/>
      <c r="BY12" s="315"/>
      <c r="BZ12" s="315"/>
      <c r="CA12" s="315"/>
      <c r="CB12" s="315"/>
      <c r="CC12" s="315"/>
      <c r="CD12" s="315"/>
      <c r="CE12" s="315"/>
      <c r="CF12" s="315"/>
      <c r="CG12" s="315"/>
      <c r="CH12" s="315"/>
      <c r="CI12" s="315"/>
      <c r="CJ12" s="132"/>
      <c r="CK12" s="132"/>
      <c r="CL12" s="132"/>
      <c r="CM12" s="132"/>
      <c r="CN12" s="132"/>
      <c r="CO12" s="132"/>
      <c r="CP12" s="132"/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32"/>
      <c r="DC12" s="132"/>
      <c r="DD12" s="132"/>
    </row>
    <row r="13" spans="1:108" s="303" customFormat="1" x14ac:dyDescent="0.2">
      <c r="A13" s="722"/>
      <c r="B13" s="722"/>
      <c r="C13" s="727"/>
      <c r="D13" s="715"/>
      <c r="E13" s="715"/>
      <c r="F13" s="715"/>
      <c r="G13" s="746"/>
      <c r="H13" s="745"/>
      <c r="I13" s="715"/>
      <c r="J13" s="345" t="s">
        <v>345</v>
      </c>
      <c r="K13" s="183" t="s">
        <v>32</v>
      </c>
      <c r="L13" s="356">
        <v>4</v>
      </c>
      <c r="M13" s="427"/>
      <c r="N13" s="422"/>
      <c r="O13" s="173"/>
      <c r="P13" s="169"/>
      <c r="Q13" s="169"/>
      <c r="R13" s="169"/>
      <c r="S13" s="169"/>
      <c r="T13" s="169"/>
      <c r="U13" s="169"/>
      <c r="V13" s="169"/>
      <c r="W13" s="211"/>
      <c r="X13" s="211"/>
      <c r="Y13" s="211"/>
      <c r="Z13" s="211"/>
      <c r="AA13" s="211"/>
      <c r="AB13" s="211"/>
      <c r="AC13" s="211"/>
      <c r="AD13" s="211"/>
      <c r="AE13" s="211"/>
      <c r="AF13" s="211"/>
      <c r="AG13" s="211"/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</row>
    <row r="14" spans="1:108" s="303" customFormat="1" x14ac:dyDescent="0.2">
      <c r="A14" s="722"/>
      <c r="B14" s="722"/>
      <c r="C14" s="727"/>
      <c r="D14" s="715"/>
      <c r="E14" s="715"/>
      <c r="F14" s="715"/>
      <c r="G14" s="746"/>
      <c r="H14" s="745"/>
      <c r="I14" s="715"/>
      <c r="J14" s="345" t="s">
        <v>346</v>
      </c>
      <c r="K14" s="183" t="s">
        <v>32</v>
      </c>
      <c r="L14" s="356">
        <v>2</v>
      </c>
      <c r="M14" s="183"/>
      <c r="N14" s="344"/>
      <c r="O14" s="349"/>
      <c r="P14" s="169"/>
      <c r="Q14" s="169"/>
      <c r="R14" s="169"/>
      <c r="S14" s="169"/>
      <c r="T14" s="169"/>
      <c r="U14" s="169"/>
      <c r="V14" s="169"/>
      <c r="W14" s="211"/>
      <c r="X14" s="211"/>
      <c r="Y14" s="211"/>
      <c r="Z14" s="211"/>
      <c r="AA14" s="211"/>
      <c r="AB14" s="211"/>
      <c r="AC14" s="211"/>
      <c r="AD14" s="211"/>
      <c r="AE14" s="211"/>
      <c r="AF14" s="211"/>
      <c r="AG14" s="211"/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</row>
    <row r="15" spans="1:108" s="303" customFormat="1" ht="25.5" x14ac:dyDescent="0.2">
      <c r="A15" s="722"/>
      <c r="B15" s="722"/>
      <c r="C15" s="727"/>
      <c r="D15" s="715"/>
      <c r="E15" s="715"/>
      <c r="F15" s="715"/>
      <c r="G15" s="746"/>
      <c r="H15" s="745"/>
      <c r="I15" s="715"/>
      <c r="J15" s="345" t="s">
        <v>347</v>
      </c>
      <c r="K15" s="183" t="s">
        <v>32</v>
      </c>
      <c r="L15" s="356">
        <v>4</v>
      </c>
      <c r="M15" s="427"/>
      <c r="N15" s="422"/>
      <c r="O15" s="349"/>
      <c r="P15" s="169"/>
      <c r="Q15" s="169"/>
      <c r="R15" s="169"/>
      <c r="S15" s="169"/>
      <c r="T15" s="169"/>
      <c r="U15" s="169"/>
      <c r="V15" s="169"/>
      <c r="W15" s="211"/>
      <c r="X15" s="211"/>
      <c r="Y15" s="211"/>
      <c r="Z15" s="211"/>
      <c r="AA15" s="211"/>
      <c r="AB15" s="211"/>
      <c r="AC15" s="211"/>
      <c r="AD15" s="211"/>
      <c r="AE15" s="211"/>
      <c r="AF15" s="211"/>
      <c r="AG15" s="211"/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</row>
    <row r="16" spans="1:108" s="303" customFormat="1" x14ac:dyDescent="0.2">
      <c r="A16" s="722"/>
      <c r="B16" s="722"/>
      <c r="C16" s="727"/>
      <c r="D16" s="715"/>
      <c r="E16" s="715"/>
      <c r="F16" s="715"/>
      <c r="G16" s="746"/>
      <c r="H16" s="745"/>
      <c r="I16" s="715"/>
      <c r="J16" s="345" t="s">
        <v>348</v>
      </c>
      <c r="K16" s="183" t="s">
        <v>309</v>
      </c>
      <c r="L16" s="356">
        <v>244</v>
      </c>
      <c r="M16" s="183"/>
      <c r="N16" s="422"/>
      <c r="O16" s="349"/>
      <c r="P16" s="169"/>
      <c r="Q16" s="169"/>
      <c r="R16" s="169"/>
      <c r="S16" s="169"/>
      <c r="T16" s="169"/>
      <c r="U16" s="169"/>
      <c r="V16" s="169"/>
      <c r="W16" s="211"/>
      <c r="X16" s="211"/>
      <c r="Y16" s="211"/>
      <c r="Z16" s="211"/>
      <c r="AA16" s="211"/>
      <c r="AB16" s="211"/>
      <c r="AC16" s="211"/>
      <c r="AD16" s="211"/>
      <c r="AE16" s="211"/>
      <c r="AF16" s="211"/>
      <c r="AG16" s="211"/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</row>
    <row r="17" spans="1:51" s="303" customFormat="1" ht="25.5" x14ac:dyDescent="0.2">
      <c r="A17" s="722"/>
      <c r="B17" s="722"/>
      <c r="C17" s="727"/>
      <c r="D17" s="715"/>
      <c r="E17" s="715"/>
      <c r="F17" s="715"/>
      <c r="G17" s="746"/>
      <c r="H17" s="745"/>
      <c r="I17" s="715"/>
      <c r="J17" s="345" t="s">
        <v>347</v>
      </c>
      <c r="K17" s="183" t="s">
        <v>32</v>
      </c>
      <c r="L17" s="356">
        <v>4</v>
      </c>
      <c r="M17" s="427"/>
      <c r="N17" s="422"/>
      <c r="O17" s="349"/>
      <c r="P17" s="169"/>
      <c r="Q17" s="169"/>
      <c r="R17" s="169"/>
      <c r="S17" s="169"/>
      <c r="T17" s="169"/>
      <c r="U17" s="169"/>
      <c r="V17" s="169"/>
      <c r="W17" s="211"/>
      <c r="X17" s="211"/>
      <c r="Y17" s="211"/>
      <c r="Z17" s="211"/>
      <c r="AA17" s="211"/>
      <c r="AB17" s="211"/>
      <c r="AC17" s="211"/>
      <c r="AD17" s="211"/>
      <c r="AE17" s="211"/>
      <c r="AF17" s="211"/>
      <c r="AG17" s="211"/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</row>
    <row r="18" spans="1:51" s="303" customFormat="1" x14ac:dyDescent="0.2">
      <c r="A18" s="722"/>
      <c r="B18" s="722"/>
      <c r="C18" s="727"/>
      <c r="D18" s="715"/>
      <c r="E18" s="715"/>
      <c r="F18" s="715"/>
      <c r="G18" s="746"/>
      <c r="H18" s="745"/>
      <c r="I18" s="715"/>
      <c r="J18" s="345" t="s">
        <v>349</v>
      </c>
      <c r="K18" s="183" t="s">
        <v>32</v>
      </c>
      <c r="L18" s="356">
        <v>2</v>
      </c>
      <c r="M18" s="183"/>
      <c r="N18" s="423"/>
      <c r="O18" s="349"/>
      <c r="P18" s="169"/>
      <c r="Q18" s="169"/>
      <c r="R18" s="169"/>
      <c r="S18" s="169"/>
      <c r="T18" s="169"/>
      <c r="U18" s="169"/>
      <c r="V18" s="169"/>
      <c r="W18" s="211"/>
      <c r="X18" s="211"/>
      <c r="Y18" s="211"/>
      <c r="Z18" s="211"/>
      <c r="AA18" s="211"/>
      <c r="AB18" s="211"/>
      <c r="AC18" s="211"/>
      <c r="AD18" s="211"/>
      <c r="AE18" s="211"/>
      <c r="AF18" s="211"/>
      <c r="AG18" s="211"/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</row>
    <row r="19" spans="1:51" s="303" customFormat="1" x14ac:dyDescent="0.2">
      <c r="A19" s="722"/>
      <c r="B19" s="722"/>
      <c r="C19" s="727"/>
      <c r="D19" s="715"/>
      <c r="E19" s="715"/>
      <c r="F19" s="715"/>
      <c r="G19" s="746"/>
      <c r="H19" s="745"/>
      <c r="I19" s="715"/>
      <c r="J19" s="345" t="s">
        <v>350</v>
      </c>
      <c r="K19" s="183" t="s">
        <v>32</v>
      </c>
      <c r="L19" s="356">
        <v>4</v>
      </c>
      <c r="M19" s="427"/>
      <c r="N19" s="422"/>
      <c r="O19" s="349"/>
      <c r="P19" s="169"/>
      <c r="Q19" s="169"/>
      <c r="R19" s="169"/>
      <c r="S19" s="169"/>
      <c r="T19" s="169"/>
      <c r="U19" s="169"/>
      <c r="V19" s="169"/>
      <c r="W19" s="211"/>
      <c r="X19" s="211"/>
      <c r="Y19" s="211"/>
      <c r="Z19" s="211"/>
      <c r="AA19" s="211"/>
      <c r="AB19" s="211"/>
      <c r="AC19" s="211"/>
      <c r="AD19" s="211"/>
      <c r="AE19" s="211"/>
      <c r="AF19" s="211"/>
      <c r="AG19" s="211"/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</row>
    <row r="20" spans="1:51" s="303" customFormat="1" x14ac:dyDescent="0.2">
      <c r="A20" s="722"/>
      <c r="B20" s="722"/>
      <c r="C20" s="727"/>
      <c r="D20" s="715"/>
      <c r="E20" s="715"/>
      <c r="F20" s="715"/>
      <c r="G20" s="746"/>
      <c r="H20" s="745"/>
      <c r="I20" s="715"/>
      <c r="J20" s="345" t="s">
        <v>348</v>
      </c>
      <c r="K20" s="183" t="s">
        <v>309</v>
      </c>
      <c r="L20" s="356">
        <v>122</v>
      </c>
      <c r="M20" s="183"/>
      <c r="N20" s="422"/>
      <c r="O20" s="349"/>
      <c r="P20" s="169"/>
      <c r="Q20" s="169"/>
      <c r="R20" s="169"/>
      <c r="S20" s="169"/>
      <c r="T20" s="169"/>
      <c r="U20" s="169"/>
      <c r="V20" s="169"/>
      <c r="W20" s="211"/>
      <c r="X20" s="211"/>
      <c r="Y20" s="211"/>
      <c r="Z20" s="211"/>
      <c r="AA20" s="211"/>
      <c r="AB20" s="211"/>
      <c r="AC20" s="211"/>
      <c r="AD20" s="211"/>
      <c r="AE20" s="211"/>
      <c r="AF20" s="211"/>
      <c r="AG20" s="211"/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</row>
    <row r="21" spans="1:51" s="303" customFormat="1" ht="25.5" x14ac:dyDescent="0.2">
      <c r="A21" s="722"/>
      <c r="B21" s="722"/>
      <c r="C21" s="727"/>
      <c r="D21" s="715"/>
      <c r="E21" s="715"/>
      <c r="F21" s="715"/>
      <c r="G21" s="746"/>
      <c r="H21" s="745"/>
      <c r="I21" s="715"/>
      <c r="J21" s="345" t="s">
        <v>347</v>
      </c>
      <c r="K21" s="183" t="s">
        <v>32</v>
      </c>
      <c r="L21" s="356">
        <v>2</v>
      </c>
      <c r="M21" s="427"/>
      <c r="N21" s="422"/>
      <c r="O21" s="349"/>
      <c r="P21" s="169"/>
      <c r="Q21" s="169"/>
      <c r="R21" s="169"/>
      <c r="S21" s="169"/>
      <c r="T21" s="169"/>
      <c r="U21" s="169"/>
      <c r="V21" s="169"/>
      <c r="W21" s="211"/>
      <c r="X21" s="211"/>
      <c r="Y21" s="211"/>
      <c r="Z21" s="211"/>
      <c r="AA21" s="211"/>
      <c r="AB21" s="211"/>
      <c r="AC21" s="211"/>
      <c r="AD21" s="211"/>
      <c r="AE21" s="211"/>
      <c r="AF21" s="211"/>
      <c r="AG21" s="211"/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</row>
    <row r="22" spans="1:51" s="303" customFormat="1" x14ac:dyDescent="0.2">
      <c r="A22" s="722"/>
      <c r="B22" s="722"/>
      <c r="C22" s="727"/>
      <c r="D22" s="715"/>
      <c r="E22" s="715"/>
      <c r="F22" s="715"/>
      <c r="G22" s="746"/>
      <c r="H22" s="745"/>
      <c r="I22" s="715"/>
      <c r="J22" s="345" t="s">
        <v>349</v>
      </c>
      <c r="K22" s="183" t="s">
        <v>32</v>
      </c>
      <c r="L22" s="356">
        <v>1</v>
      </c>
      <c r="M22" s="183"/>
      <c r="N22" s="423"/>
      <c r="O22" s="349"/>
      <c r="P22" s="169"/>
      <c r="Q22" s="169"/>
      <c r="R22" s="169"/>
      <c r="S22" s="169"/>
      <c r="T22" s="169"/>
      <c r="U22" s="169"/>
      <c r="V22" s="169"/>
      <c r="W22" s="211"/>
      <c r="X22" s="211"/>
      <c r="Y22" s="211"/>
      <c r="Z22" s="211"/>
      <c r="AA22" s="211"/>
      <c r="AB22" s="211"/>
      <c r="AC22" s="211"/>
      <c r="AD22" s="211"/>
      <c r="AE22" s="211"/>
      <c r="AF22" s="211"/>
      <c r="AG22" s="211"/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</row>
    <row r="23" spans="1:51" s="303" customFormat="1" x14ac:dyDescent="0.2">
      <c r="A23" s="722"/>
      <c r="B23" s="722"/>
      <c r="C23" s="727"/>
      <c r="D23" s="715"/>
      <c r="E23" s="715"/>
      <c r="F23" s="715"/>
      <c r="G23" s="746"/>
      <c r="H23" s="745"/>
      <c r="I23" s="715"/>
      <c r="J23" s="345" t="s">
        <v>350</v>
      </c>
      <c r="K23" s="183" t="s">
        <v>32</v>
      </c>
      <c r="L23" s="356">
        <v>2</v>
      </c>
      <c r="M23" s="427"/>
      <c r="N23" s="422"/>
      <c r="O23" s="349"/>
      <c r="P23" s="169"/>
      <c r="Q23" s="169"/>
      <c r="R23" s="169"/>
      <c r="S23" s="169"/>
      <c r="T23" s="169"/>
      <c r="U23" s="169"/>
      <c r="V23" s="169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</row>
    <row r="24" spans="1:51" s="303" customFormat="1" x14ac:dyDescent="0.2">
      <c r="A24" s="722"/>
      <c r="B24" s="722"/>
      <c r="C24" s="727"/>
      <c r="D24" s="119"/>
      <c r="E24" s="119"/>
      <c r="F24" s="119"/>
      <c r="G24" s="746"/>
      <c r="H24" s="745"/>
      <c r="I24" s="715"/>
      <c r="J24" s="345" t="s">
        <v>351</v>
      </c>
      <c r="K24" s="183" t="s">
        <v>309</v>
      </c>
      <c r="L24" s="356">
        <v>3</v>
      </c>
      <c r="M24" s="183"/>
      <c r="N24" s="422"/>
      <c r="O24" s="349"/>
      <c r="P24" s="169"/>
      <c r="Q24" s="169"/>
      <c r="R24" s="169"/>
      <c r="S24" s="169"/>
      <c r="T24" s="169"/>
      <c r="U24" s="169"/>
      <c r="V24" s="169"/>
      <c r="W24" s="211"/>
      <c r="X24" s="211"/>
      <c r="Y24" s="211"/>
      <c r="Z24" s="211"/>
      <c r="AA24" s="211"/>
      <c r="AB24" s="211"/>
      <c r="AC24" s="211"/>
      <c r="AD24" s="211"/>
      <c r="AE24" s="211"/>
      <c r="AF24" s="211"/>
      <c r="AG24" s="211"/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</row>
    <row r="25" spans="1:51" s="303" customFormat="1" x14ac:dyDescent="0.2">
      <c r="A25" s="722"/>
      <c r="B25" s="722"/>
      <c r="C25" s="727"/>
      <c r="D25" s="119"/>
      <c r="E25" s="119"/>
      <c r="F25" s="119"/>
      <c r="G25" s="746"/>
      <c r="H25" s="745"/>
      <c r="I25" s="715"/>
      <c r="J25" s="345" t="s">
        <v>352</v>
      </c>
      <c r="K25" s="183" t="s">
        <v>309</v>
      </c>
      <c r="L25" s="356">
        <v>2</v>
      </c>
      <c r="M25" s="427"/>
      <c r="N25" s="422"/>
      <c r="O25" s="349"/>
      <c r="P25" s="169"/>
      <c r="Q25" s="169"/>
      <c r="R25" s="169"/>
      <c r="S25" s="169"/>
      <c r="T25" s="169"/>
      <c r="U25" s="169"/>
      <c r="V25" s="169"/>
      <c r="W25" s="211"/>
      <c r="X25" s="211"/>
      <c r="Y25" s="211"/>
      <c r="Z25" s="211"/>
      <c r="AA25" s="211"/>
      <c r="AB25" s="211"/>
      <c r="AC25" s="211"/>
      <c r="AD25" s="211"/>
      <c r="AE25" s="211"/>
      <c r="AF25" s="211"/>
      <c r="AG25" s="211"/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</row>
    <row r="26" spans="1:51" s="303" customFormat="1" x14ac:dyDescent="0.2">
      <c r="A26" s="722"/>
      <c r="B26" s="722"/>
      <c r="C26" s="727"/>
      <c r="D26" s="119"/>
      <c r="E26" s="119"/>
      <c r="F26" s="119"/>
      <c r="G26" s="746"/>
      <c r="H26" s="745"/>
      <c r="I26" s="715"/>
      <c r="J26" s="345" t="s">
        <v>353</v>
      </c>
      <c r="K26" s="183" t="s">
        <v>39</v>
      </c>
      <c r="L26" s="356">
        <v>70.260000000000005</v>
      </c>
      <c r="M26" s="183"/>
      <c r="N26" s="422"/>
      <c r="O26" s="349"/>
      <c r="P26" s="169"/>
      <c r="Q26" s="169"/>
      <c r="R26" s="169"/>
      <c r="S26" s="169"/>
      <c r="T26" s="169"/>
      <c r="U26" s="169"/>
      <c r="V26" s="169"/>
      <c r="W26" s="211"/>
      <c r="X26" s="211"/>
      <c r="Y26" s="211"/>
      <c r="Z26" s="211"/>
      <c r="AA26" s="211"/>
      <c r="AB26" s="211"/>
      <c r="AC26" s="211"/>
      <c r="AD26" s="211"/>
      <c r="AE26" s="211"/>
      <c r="AF26" s="211"/>
      <c r="AG26" s="211"/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</row>
    <row r="27" spans="1:51" s="303" customFormat="1" x14ac:dyDescent="0.2">
      <c r="A27" s="722"/>
      <c r="B27" s="722"/>
      <c r="C27" s="727"/>
      <c r="D27" s="119"/>
      <c r="E27" s="119"/>
      <c r="F27" s="119"/>
      <c r="G27" s="746"/>
      <c r="H27" s="745"/>
      <c r="I27" s="715"/>
      <c r="J27" s="345" t="s">
        <v>354</v>
      </c>
      <c r="K27" s="183" t="s">
        <v>31</v>
      </c>
      <c r="L27" s="356">
        <v>5.93</v>
      </c>
      <c r="M27" s="183"/>
      <c r="N27" s="422"/>
      <c r="O27" s="349"/>
      <c r="P27" s="169"/>
      <c r="Q27" s="169"/>
      <c r="R27" s="169"/>
      <c r="S27" s="169"/>
      <c r="T27" s="169"/>
      <c r="U27" s="169"/>
      <c r="V27" s="169"/>
      <c r="W27" s="211"/>
      <c r="X27" s="211"/>
      <c r="Y27" s="211"/>
      <c r="Z27" s="211"/>
      <c r="AA27" s="211"/>
      <c r="AB27" s="211"/>
      <c r="AC27" s="211"/>
      <c r="AD27" s="211"/>
      <c r="AE27" s="211"/>
      <c r="AF27" s="211"/>
      <c r="AG27" s="211"/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</row>
    <row r="28" spans="1:51" s="303" customFormat="1" x14ac:dyDescent="0.2">
      <c r="A28" s="722"/>
      <c r="B28" s="722"/>
      <c r="C28" s="727"/>
      <c r="D28" s="119"/>
      <c r="E28" s="119"/>
      <c r="F28" s="119"/>
      <c r="G28" s="746"/>
      <c r="H28" s="745"/>
      <c r="I28" s="715"/>
      <c r="J28" s="345" t="s">
        <v>355</v>
      </c>
      <c r="K28" s="183" t="s">
        <v>309</v>
      </c>
      <c r="L28" s="356">
        <v>6.2</v>
      </c>
      <c r="M28" s="183"/>
      <c r="N28" s="344"/>
      <c r="O28" s="349"/>
      <c r="P28" s="169"/>
      <c r="Q28" s="169"/>
      <c r="R28" s="169"/>
      <c r="S28" s="169"/>
      <c r="T28" s="169"/>
      <c r="U28" s="169"/>
      <c r="V28" s="169"/>
      <c r="W28" s="211"/>
      <c r="X28" s="211"/>
      <c r="Y28" s="211"/>
      <c r="Z28" s="211"/>
      <c r="AA28" s="211"/>
      <c r="AB28" s="211"/>
      <c r="AC28" s="211"/>
      <c r="AD28" s="211"/>
      <c r="AE28" s="211"/>
      <c r="AF28" s="211"/>
      <c r="AG28" s="211"/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</row>
    <row r="29" spans="1:51" s="303" customFormat="1" x14ac:dyDescent="0.2">
      <c r="A29" s="722"/>
      <c r="B29" s="722"/>
      <c r="C29" s="727"/>
      <c r="D29" s="119"/>
      <c r="E29" s="119"/>
      <c r="F29" s="119"/>
      <c r="G29" s="746"/>
      <c r="H29" s="745"/>
      <c r="I29" s="715"/>
      <c r="J29" s="345" t="s">
        <v>356</v>
      </c>
      <c r="K29" s="183" t="s">
        <v>309</v>
      </c>
      <c r="L29" s="356">
        <v>5.3</v>
      </c>
      <c r="M29" s="183"/>
      <c r="N29" s="422"/>
      <c r="O29" s="349"/>
      <c r="P29" s="169"/>
      <c r="Q29" s="169"/>
      <c r="R29" s="169"/>
      <c r="S29" s="169"/>
      <c r="T29" s="169"/>
      <c r="U29" s="169"/>
      <c r="V29" s="169"/>
      <c r="W29" s="211"/>
      <c r="X29" s="211"/>
      <c r="Y29" s="211"/>
      <c r="Z29" s="211"/>
      <c r="AA29" s="211"/>
      <c r="AB29" s="211"/>
      <c r="AC29" s="211"/>
      <c r="AD29" s="211"/>
      <c r="AE29" s="211"/>
      <c r="AF29" s="211"/>
      <c r="AG29" s="211"/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</row>
    <row r="30" spans="1:51" s="303" customFormat="1" x14ac:dyDescent="0.2">
      <c r="A30" s="722"/>
      <c r="B30" s="722"/>
      <c r="C30" s="727"/>
      <c r="D30" s="311"/>
      <c r="E30" s="311"/>
      <c r="F30" s="311"/>
      <c r="G30" s="746"/>
      <c r="H30" s="745"/>
      <c r="I30" s="715"/>
      <c r="J30" s="404" t="s">
        <v>357</v>
      </c>
      <c r="K30" s="379" t="s">
        <v>31</v>
      </c>
      <c r="L30" s="363">
        <v>0.6</v>
      </c>
      <c r="M30" s="379"/>
      <c r="N30" s="422"/>
      <c r="O30" s="354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  <c r="AA30" s="386"/>
      <c r="AB30" s="386"/>
      <c r="AC30" s="386"/>
      <c r="AD30" s="386"/>
      <c r="AE30" s="386"/>
      <c r="AF30" s="386"/>
      <c r="AG30" s="386"/>
      <c r="AH30" s="386"/>
      <c r="AI30" s="386"/>
      <c r="AJ30" s="386"/>
      <c r="AK30" s="386"/>
      <c r="AL30" s="386"/>
      <c r="AM30" s="386"/>
      <c r="AN30" s="386"/>
      <c r="AO30" s="386"/>
      <c r="AP30" s="386"/>
      <c r="AQ30" s="386"/>
      <c r="AR30" s="386"/>
      <c r="AS30" s="386"/>
      <c r="AT30" s="386"/>
      <c r="AU30" s="386"/>
      <c r="AV30" s="386"/>
      <c r="AW30" s="386"/>
      <c r="AX30" s="386"/>
      <c r="AY30" s="394"/>
    </row>
    <row r="31" spans="1:51" s="303" customFormat="1" x14ac:dyDescent="0.2">
      <c r="A31" s="722"/>
      <c r="B31" s="722"/>
      <c r="C31" s="727"/>
      <c r="D31" s="311"/>
      <c r="E31" s="311"/>
      <c r="F31" s="311"/>
      <c r="G31" s="746"/>
      <c r="H31" s="745"/>
      <c r="I31" s="715"/>
      <c r="J31" s="404" t="s">
        <v>358</v>
      </c>
      <c r="K31" s="379" t="s">
        <v>31</v>
      </c>
      <c r="L31" s="363">
        <v>0.02</v>
      </c>
      <c r="M31" s="379"/>
      <c r="N31" s="364"/>
      <c r="O31" s="354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6"/>
      <c r="AC31" s="386"/>
      <c r="AD31" s="386"/>
      <c r="AE31" s="386"/>
      <c r="AF31" s="386"/>
      <c r="AG31" s="386"/>
      <c r="AH31" s="386"/>
      <c r="AI31" s="386"/>
      <c r="AJ31" s="386"/>
      <c r="AK31" s="386"/>
      <c r="AL31" s="386"/>
      <c r="AM31" s="386"/>
      <c r="AN31" s="386"/>
      <c r="AO31" s="386"/>
      <c r="AP31" s="386"/>
      <c r="AQ31" s="386"/>
      <c r="AR31" s="386"/>
      <c r="AS31" s="386"/>
      <c r="AT31" s="386"/>
      <c r="AU31" s="386"/>
      <c r="AV31" s="386"/>
      <c r="AW31" s="386"/>
      <c r="AX31" s="386"/>
      <c r="AY31" s="394"/>
    </row>
    <row r="32" spans="1:51" s="303" customFormat="1" x14ac:dyDescent="0.2">
      <c r="A32" s="722"/>
      <c r="B32" s="722"/>
      <c r="C32" s="727"/>
      <c r="D32" s="311"/>
      <c r="E32" s="311"/>
      <c r="F32" s="311"/>
      <c r="G32" s="746"/>
      <c r="H32" s="745"/>
      <c r="I32" s="715"/>
      <c r="J32" s="404" t="s">
        <v>359</v>
      </c>
      <c r="K32" s="379" t="s">
        <v>309</v>
      </c>
      <c r="L32" s="363">
        <v>0.2</v>
      </c>
      <c r="M32" s="427"/>
      <c r="N32" s="422"/>
      <c r="O32" s="354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6"/>
      <c r="AC32" s="386"/>
      <c r="AD32" s="386"/>
      <c r="AE32" s="386"/>
      <c r="AF32" s="386"/>
      <c r="AG32" s="386"/>
      <c r="AH32" s="386"/>
      <c r="AI32" s="386"/>
      <c r="AJ32" s="386"/>
      <c r="AK32" s="386"/>
      <c r="AL32" s="386"/>
      <c r="AM32" s="386"/>
      <c r="AN32" s="386"/>
      <c r="AO32" s="386"/>
      <c r="AP32" s="386"/>
      <c r="AQ32" s="386"/>
      <c r="AR32" s="386"/>
      <c r="AS32" s="386"/>
      <c r="AT32" s="386"/>
      <c r="AU32" s="386"/>
      <c r="AV32" s="386"/>
      <c r="AW32" s="386"/>
      <c r="AX32" s="386"/>
      <c r="AY32" s="394"/>
    </row>
    <row r="33" spans="1:112" s="303" customFormat="1" x14ac:dyDescent="0.2">
      <c r="A33" s="722"/>
      <c r="B33" s="722"/>
      <c r="C33" s="727"/>
      <c r="D33" s="686"/>
      <c r="E33" s="686"/>
      <c r="F33" s="686"/>
      <c r="G33" s="746"/>
      <c r="H33" s="745"/>
      <c r="I33" s="715"/>
      <c r="J33" s="748" t="s">
        <v>360</v>
      </c>
      <c r="K33" s="747" t="s">
        <v>309</v>
      </c>
      <c r="L33" s="749">
        <v>0.2</v>
      </c>
      <c r="M33" s="747"/>
      <c r="N33" s="750"/>
      <c r="O33" s="751"/>
      <c r="P33" s="729"/>
      <c r="Q33" s="729"/>
      <c r="R33" s="729"/>
      <c r="S33" s="729"/>
      <c r="T33" s="729"/>
      <c r="U33" s="729"/>
      <c r="V33" s="729"/>
      <c r="W33" s="386"/>
      <c r="X33" s="386"/>
      <c r="Y33" s="386"/>
      <c r="Z33" s="386"/>
      <c r="AA33" s="386"/>
      <c r="AB33" s="386"/>
      <c r="AC33" s="386"/>
      <c r="AD33" s="386"/>
      <c r="AE33" s="386"/>
      <c r="AF33" s="386"/>
      <c r="AG33" s="386"/>
      <c r="AH33" s="386"/>
      <c r="AI33" s="386"/>
      <c r="AJ33" s="386"/>
      <c r="AK33" s="386"/>
      <c r="AL33" s="386"/>
      <c r="AM33" s="386"/>
      <c r="AN33" s="386"/>
      <c r="AO33" s="386"/>
      <c r="AP33" s="386"/>
      <c r="AQ33" s="386"/>
      <c r="AR33" s="386"/>
      <c r="AS33" s="386"/>
      <c r="AT33" s="386"/>
      <c r="AU33" s="386"/>
      <c r="AV33" s="386"/>
      <c r="AW33" s="386"/>
      <c r="AX33" s="386"/>
      <c r="AY33" s="394"/>
    </row>
    <row r="34" spans="1:112" s="303" customFormat="1" x14ac:dyDescent="0.2">
      <c r="A34" s="722"/>
      <c r="B34" s="722"/>
      <c r="C34" s="727"/>
      <c r="D34" s="686"/>
      <c r="E34" s="686"/>
      <c r="F34" s="686"/>
      <c r="G34" s="746"/>
      <c r="H34" s="745"/>
      <c r="I34" s="715"/>
      <c r="J34" s="748"/>
      <c r="K34" s="747"/>
      <c r="L34" s="749"/>
      <c r="M34" s="747"/>
      <c r="N34" s="750"/>
      <c r="O34" s="752"/>
      <c r="P34" s="693"/>
      <c r="Q34" s="693"/>
      <c r="R34" s="693"/>
      <c r="S34" s="693"/>
      <c r="T34" s="693"/>
      <c r="U34" s="693"/>
      <c r="V34" s="693"/>
      <c r="W34" s="386"/>
      <c r="X34" s="386"/>
      <c r="Y34" s="386"/>
      <c r="Z34" s="386"/>
      <c r="AA34" s="386"/>
      <c r="AB34" s="386"/>
      <c r="AC34" s="386"/>
      <c r="AD34" s="386"/>
      <c r="AE34" s="386"/>
      <c r="AF34" s="386"/>
      <c r="AG34" s="386"/>
      <c r="AH34" s="386"/>
      <c r="AI34" s="386"/>
      <c r="AJ34" s="386"/>
      <c r="AK34" s="386"/>
      <c r="AL34" s="386"/>
      <c r="AM34" s="386"/>
      <c r="AN34" s="386"/>
      <c r="AO34" s="386"/>
      <c r="AP34" s="386"/>
      <c r="AQ34" s="386"/>
      <c r="AR34" s="386"/>
      <c r="AS34" s="386"/>
      <c r="AT34" s="386"/>
      <c r="AU34" s="386"/>
      <c r="AV34" s="386"/>
      <c r="AW34" s="386"/>
      <c r="AX34" s="386"/>
      <c r="AY34" s="394"/>
    </row>
    <row r="35" spans="1:112" s="367" customFormat="1" ht="13.5" x14ac:dyDescent="0.25">
      <c r="A35" s="487"/>
      <c r="B35" s="560"/>
      <c r="C35" s="560"/>
      <c r="D35" s="560"/>
      <c r="E35" s="560"/>
      <c r="F35" s="560"/>
      <c r="G35" s="560"/>
      <c r="H35" s="560"/>
      <c r="I35" s="560"/>
      <c r="J35" s="558"/>
      <c r="K35" s="560"/>
      <c r="L35" s="561"/>
      <c r="M35" s="560"/>
      <c r="N35" s="560"/>
      <c r="O35" s="550"/>
      <c r="P35" s="355">
        <f t="shared" ref="P35:AX35" si="0">SUM(P12:P34)/22</f>
        <v>0</v>
      </c>
      <c r="Q35" s="355">
        <f t="shared" si="0"/>
        <v>0</v>
      </c>
      <c r="R35" s="355">
        <f t="shared" si="0"/>
        <v>0</v>
      </c>
      <c r="S35" s="355">
        <f t="shared" si="0"/>
        <v>0</v>
      </c>
      <c r="T35" s="355">
        <f t="shared" si="0"/>
        <v>0</v>
      </c>
      <c r="U35" s="355">
        <f t="shared" si="0"/>
        <v>0</v>
      </c>
      <c r="V35" s="355">
        <f t="shared" si="0"/>
        <v>0</v>
      </c>
      <c r="W35" s="355">
        <f t="shared" si="0"/>
        <v>0</v>
      </c>
      <c r="X35" s="355">
        <f t="shared" si="0"/>
        <v>0</v>
      </c>
      <c r="Y35" s="355">
        <f t="shared" si="0"/>
        <v>0</v>
      </c>
      <c r="Z35" s="355">
        <f t="shared" si="0"/>
        <v>0</v>
      </c>
      <c r="AA35" s="355">
        <f t="shared" si="0"/>
        <v>0</v>
      </c>
      <c r="AB35" s="355">
        <f t="shared" si="0"/>
        <v>0</v>
      </c>
      <c r="AC35" s="355">
        <f t="shared" si="0"/>
        <v>0</v>
      </c>
      <c r="AD35" s="355">
        <f t="shared" si="0"/>
        <v>0</v>
      </c>
      <c r="AE35" s="355">
        <f t="shared" si="0"/>
        <v>0</v>
      </c>
      <c r="AF35" s="355">
        <f t="shared" si="0"/>
        <v>0</v>
      </c>
      <c r="AG35" s="355">
        <f t="shared" si="0"/>
        <v>0</v>
      </c>
      <c r="AH35" s="355">
        <f t="shared" si="0"/>
        <v>0</v>
      </c>
      <c r="AI35" s="355">
        <f t="shared" si="0"/>
        <v>0</v>
      </c>
      <c r="AJ35" s="355">
        <f t="shared" si="0"/>
        <v>0</v>
      </c>
      <c r="AK35" s="355">
        <f t="shared" si="0"/>
        <v>0</v>
      </c>
      <c r="AL35" s="355">
        <f t="shared" si="0"/>
        <v>0</v>
      </c>
      <c r="AM35" s="355">
        <f t="shared" si="0"/>
        <v>0</v>
      </c>
      <c r="AN35" s="355">
        <f t="shared" si="0"/>
        <v>0</v>
      </c>
      <c r="AO35" s="355">
        <f t="shared" si="0"/>
        <v>0</v>
      </c>
      <c r="AP35" s="355">
        <f t="shared" si="0"/>
        <v>0</v>
      </c>
      <c r="AQ35" s="355">
        <f t="shared" si="0"/>
        <v>0</v>
      </c>
      <c r="AR35" s="355">
        <f t="shared" si="0"/>
        <v>0</v>
      </c>
      <c r="AS35" s="355">
        <f t="shared" si="0"/>
        <v>0</v>
      </c>
      <c r="AT35" s="355">
        <f t="shared" si="0"/>
        <v>0</v>
      </c>
      <c r="AU35" s="355">
        <f t="shared" si="0"/>
        <v>0</v>
      </c>
      <c r="AV35" s="355">
        <f t="shared" si="0"/>
        <v>0</v>
      </c>
      <c r="AW35" s="355">
        <f t="shared" si="0"/>
        <v>0</v>
      </c>
      <c r="AX35" s="355">
        <f t="shared" si="0"/>
        <v>0</v>
      </c>
      <c r="AY35" s="314"/>
      <c r="AZ35" s="186"/>
      <c r="BA35" s="186"/>
      <c r="BB35" s="186"/>
      <c r="BC35" s="186"/>
      <c r="BD35" s="186"/>
      <c r="BE35" s="186"/>
      <c r="BF35" s="186"/>
      <c r="BG35" s="186"/>
      <c r="BH35" s="186"/>
      <c r="BI35" s="186"/>
      <c r="BJ35" s="186"/>
      <c r="BK35" s="186"/>
      <c r="BL35" s="186"/>
      <c r="BM35" s="186"/>
      <c r="BN35" s="186"/>
      <c r="BO35" s="186"/>
      <c r="BP35" s="186"/>
      <c r="BQ35" s="186"/>
      <c r="BR35" s="186"/>
      <c r="BS35" s="186"/>
      <c r="BT35" s="186"/>
      <c r="BU35" s="186"/>
      <c r="BV35" s="186"/>
      <c r="BW35" s="186"/>
      <c r="BX35" s="186"/>
      <c r="BY35" s="186"/>
      <c r="BZ35" s="186"/>
      <c r="CA35" s="186"/>
      <c r="CB35" s="186"/>
      <c r="CC35" s="186"/>
      <c r="CD35" s="186"/>
      <c r="CE35" s="186"/>
      <c r="CF35" s="186"/>
      <c r="CG35" s="186"/>
      <c r="CH35" s="186"/>
      <c r="CI35" s="186"/>
      <c r="CJ35" s="186"/>
      <c r="CK35" s="186"/>
      <c r="CL35" s="186"/>
      <c r="CM35" s="186"/>
      <c r="CN35" s="186"/>
      <c r="CO35" s="186"/>
      <c r="CP35" s="186"/>
      <c r="CQ35" s="186"/>
      <c r="CR35" s="186"/>
    </row>
    <row r="36" spans="1:112" s="303" customFormat="1" x14ac:dyDescent="0.2">
      <c r="A36" s="722">
        <v>2</v>
      </c>
      <c r="B36" s="722" t="s">
        <v>678</v>
      </c>
      <c r="C36" s="727" t="s">
        <v>361</v>
      </c>
      <c r="D36" s="715"/>
      <c r="E36" s="756"/>
      <c r="F36" s="715"/>
      <c r="G36" s="746" t="s">
        <v>362</v>
      </c>
      <c r="H36" s="745"/>
      <c r="I36" s="715"/>
      <c r="J36" s="345" t="s">
        <v>344</v>
      </c>
      <c r="K36" s="183" t="s">
        <v>309</v>
      </c>
      <c r="L36" s="356">
        <v>314</v>
      </c>
      <c r="M36" s="183"/>
      <c r="N36" s="422"/>
      <c r="O36" s="349"/>
      <c r="P36" s="169"/>
      <c r="Q36" s="169"/>
      <c r="R36" s="169"/>
      <c r="S36" s="169"/>
      <c r="T36" s="169"/>
      <c r="U36" s="169"/>
      <c r="V36" s="169"/>
      <c r="W36" s="169"/>
      <c r="X36" s="169"/>
      <c r="Y36" s="169"/>
      <c r="Z36" s="169"/>
      <c r="AA36" s="169"/>
      <c r="AB36" s="169"/>
      <c r="AC36" s="169"/>
      <c r="AD36" s="169"/>
      <c r="AE36" s="169"/>
      <c r="AF36" s="169"/>
      <c r="AG36" s="169"/>
      <c r="AH36" s="169"/>
      <c r="AI36" s="169"/>
      <c r="AJ36" s="169"/>
      <c r="AK36" s="169"/>
      <c r="AL36" s="169"/>
      <c r="AM36" s="169"/>
      <c r="AN36" s="169"/>
      <c r="AO36" s="169"/>
      <c r="AP36" s="169"/>
      <c r="AQ36" s="169"/>
      <c r="AR36" s="169"/>
      <c r="AS36" s="169"/>
      <c r="AT36" s="169"/>
      <c r="AU36" s="169"/>
      <c r="AV36" s="169"/>
      <c r="AW36" s="169"/>
      <c r="AX36" s="169"/>
      <c r="CS36" s="352"/>
      <c r="CT36" s="352"/>
      <c r="CU36" s="352"/>
      <c r="CV36" s="352"/>
      <c r="CW36" s="352"/>
      <c r="CX36" s="352"/>
      <c r="CY36" s="352"/>
      <c r="CZ36" s="352"/>
      <c r="DA36" s="352"/>
      <c r="DB36" s="352"/>
      <c r="DC36" s="352"/>
      <c r="DD36" s="352"/>
      <c r="DE36" s="352"/>
      <c r="DF36" s="352"/>
      <c r="DG36" s="352"/>
      <c r="DH36" s="352"/>
    </row>
    <row r="37" spans="1:112" s="303" customFormat="1" x14ac:dyDescent="0.2">
      <c r="A37" s="722"/>
      <c r="B37" s="722"/>
      <c r="C37" s="727"/>
      <c r="D37" s="715"/>
      <c r="E37" s="756"/>
      <c r="F37" s="715"/>
      <c r="G37" s="746"/>
      <c r="H37" s="745"/>
      <c r="I37" s="715"/>
      <c r="J37" s="345" t="s">
        <v>345</v>
      </c>
      <c r="K37" s="183" t="s">
        <v>32</v>
      </c>
      <c r="L37" s="356">
        <v>4</v>
      </c>
      <c r="M37" s="428"/>
      <c r="N37" s="422"/>
      <c r="O37" s="349"/>
      <c r="P37" s="169"/>
      <c r="Q37" s="169"/>
      <c r="R37" s="169"/>
      <c r="S37" s="169"/>
      <c r="T37" s="169"/>
      <c r="U37" s="169"/>
      <c r="V37" s="169"/>
      <c r="W37" s="169"/>
      <c r="X37" s="169"/>
      <c r="Y37" s="169"/>
      <c r="Z37" s="169"/>
      <c r="AA37" s="169"/>
      <c r="AB37" s="169"/>
      <c r="AC37" s="169"/>
      <c r="AD37" s="169"/>
      <c r="AE37" s="169"/>
      <c r="AF37" s="169"/>
      <c r="AG37" s="169"/>
      <c r="AH37" s="169"/>
      <c r="AI37" s="169"/>
      <c r="AJ37" s="169"/>
      <c r="AK37" s="169"/>
      <c r="AL37" s="169"/>
      <c r="AM37" s="169"/>
      <c r="AN37" s="169"/>
      <c r="AO37" s="169"/>
      <c r="AP37" s="169"/>
      <c r="AQ37" s="169"/>
      <c r="AR37" s="169"/>
      <c r="AS37" s="169"/>
      <c r="AT37" s="169"/>
      <c r="AU37" s="169"/>
      <c r="AV37" s="169"/>
      <c r="AW37" s="169"/>
      <c r="AX37" s="169"/>
      <c r="CS37" s="352"/>
      <c r="CT37" s="352"/>
      <c r="CU37" s="352"/>
      <c r="CV37" s="352"/>
      <c r="CW37" s="352"/>
      <c r="CX37" s="352"/>
      <c r="CY37" s="352"/>
      <c r="CZ37" s="352"/>
      <c r="DA37" s="352"/>
      <c r="DB37" s="352"/>
      <c r="DC37" s="352"/>
      <c r="DD37" s="352"/>
      <c r="DE37" s="352"/>
      <c r="DF37" s="352"/>
      <c r="DG37" s="352"/>
      <c r="DH37" s="352"/>
    </row>
    <row r="38" spans="1:112" s="303" customFormat="1" x14ac:dyDescent="0.2">
      <c r="A38" s="722"/>
      <c r="B38" s="722"/>
      <c r="C38" s="727"/>
      <c r="D38" s="715"/>
      <c r="E38" s="756"/>
      <c r="F38" s="715"/>
      <c r="G38" s="746"/>
      <c r="H38" s="745"/>
      <c r="I38" s="715"/>
      <c r="J38" s="345" t="s">
        <v>346</v>
      </c>
      <c r="K38" s="183" t="s">
        <v>32</v>
      </c>
      <c r="L38" s="356">
        <v>2</v>
      </c>
      <c r="M38" s="183"/>
      <c r="N38" s="344"/>
      <c r="O38" s="349"/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  <c r="AE38" s="169"/>
      <c r="AF38" s="169"/>
      <c r="AG38" s="169"/>
      <c r="AH38" s="169"/>
      <c r="AI38" s="16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  <c r="AX38" s="169"/>
      <c r="CS38" s="352"/>
      <c r="CT38" s="352"/>
      <c r="CU38" s="352"/>
      <c r="CV38" s="352"/>
      <c r="CW38" s="352"/>
      <c r="CX38" s="352"/>
      <c r="CY38" s="352"/>
      <c r="CZ38" s="352"/>
      <c r="DA38" s="352"/>
      <c r="DB38" s="352"/>
      <c r="DC38" s="352"/>
      <c r="DD38" s="352"/>
      <c r="DE38" s="352"/>
      <c r="DF38" s="352"/>
      <c r="DG38" s="352"/>
      <c r="DH38" s="352"/>
    </row>
    <row r="39" spans="1:112" s="303" customFormat="1" x14ac:dyDescent="0.2">
      <c r="A39" s="722"/>
      <c r="B39" s="722"/>
      <c r="C39" s="727"/>
      <c r="D39" s="715"/>
      <c r="E39" s="756"/>
      <c r="F39" s="715"/>
      <c r="G39" s="746"/>
      <c r="H39" s="745"/>
      <c r="I39" s="715"/>
      <c r="J39" s="345" t="s">
        <v>363</v>
      </c>
      <c r="K39" s="183" t="s">
        <v>32</v>
      </c>
      <c r="L39" s="356">
        <v>2</v>
      </c>
      <c r="M39" s="183"/>
      <c r="N39" s="423"/>
      <c r="O39" s="34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69"/>
      <c r="AA39" s="169"/>
      <c r="AB39" s="169"/>
      <c r="AC39" s="169"/>
      <c r="AD39" s="169"/>
      <c r="AE39" s="169"/>
      <c r="AF39" s="169"/>
      <c r="AG39" s="169"/>
      <c r="AH39" s="169"/>
      <c r="AI39" s="169"/>
      <c r="AJ39" s="169"/>
      <c r="AK39" s="169"/>
      <c r="AL39" s="169"/>
      <c r="AM39" s="169"/>
      <c r="AN39" s="169"/>
      <c r="AO39" s="169"/>
      <c r="AP39" s="169"/>
      <c r="AQ39" s="169"/>
      <c r="AR39" s="169"/>
      <c r="AS39" s="169"/>
      <c r="AT39" s="169"/>
      <c r="AU39" s="169"/>
      <c r="AV39" s="169"/>
      <c r="AW39" s="169"/>
      <c r="AX39" s="169"/>
      <c r="CS39" s="352"/>
      <c r="CT39" s="352"/>
      <c r="CU39" s="352"/>
      <c r="CV39" s="352"/>
      <c r="CW39" s="352"/>
      <c r="CX39" s="352"/>
      <c r="CY39" s="352"/>
      <c r="CZ39" s="352"/>
      <c r="DA39" s="352"/>
      <c r="DB39" s="352"/>
      <c r="DC39" s="352"/>
      <c r="DD39" s="352"/>
      <c r="DE39" s="352"/>
      <c r="DF39" s="352"/>
      <c r="DG39" s="352"/>
      <c r="DH39" s="352"/>
    </row>
    <row r="40" spans="1:112" s="303" customFormat="1" ht="25.5" x14ac:dyDescent="0.2">
      <c r="A40" s="722"/>
      <c r="B40" s="722"/>
      <c r="C40" s="727"/>
      <c r="D40" s="715"/>
      <c r="E40" s="756"/>
      <c r="F40" s="715"/>
      <c r="G40" s="746"/>
      <c r="H40" s="745"/>
      <c r="I40" s="715"/>
      <c r="J40" s="345" t="s">
        <v>347</v>
      </c>
      <c r="K40" s="183" t="s">
        <v>32</v>
      </c>
      <c r="L40" s="356">
        <v>4</v>
      </c>
      <c r="M40" s="428"/>
      <c r="N40" s="422"/>
      <c r="O40" s="34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69"/>
      <c r="AA40" s="169"/>
      <c r="AB40" s="169"/>
      <c r="AC40" s="169"/>
      <c r="AD40" s="169"/>
      <c r="AE40" s="169"/>
      <c r="AF40" s="169"/>
      <c r="AG40" s="169"/>
      <c r="AH40" s="169"/>
      <c r="AI40" s="169"/>
      <c r="AJ40" s="169"/>
      <c r="AK40" s="169"/>
      <c r="AL40" s="169"/>
      <c r="AM40" s="169"/>
      <c r="AN40" s="169"/>
      <c r="AO40" s="169"/>
      <c r="AP40" s="169"/>
      <c r="AQ40" s="169"/>
      <c r="AR40" s="169"/>
      <c r="AS40" s="169"/>
      <c r="AT40" s="169"/>
      <c r="AU40" s="169"/>
      <c r="AV40" s="169"/>
      <c r="AW40" s="169"/>
      <c r="AX40" s="169"/>
      <c r="CS40" s="352"/>
      <c r="CT40" s="352"/>
      <c r="CU40" s="352"/>
      <c r="CV40" s="352"/>
      <c r="CW40" s="352"/>
      <c r="CX40" s="352"/>
      <c r="CY40" s="352"/>
      <c r="CZ40" s="352"/>
      <c r="DA40" s="352"/>
      <c r="DB40" s="352"/>
      <c r="DC40" s="352"/>
      <c r="DD40" s="352"/>
      <c r="DE40" s="352"/>
      <c r="DF40" s="352"/>
      <c r="DG40" s="352"/>
      <c r="DH40" s="352"/>
    </row>
    <row r="41" spans="1:112" s="303" customFormat="1" x14ac:dyDescent="0.2">
      <c r="A41" s="722"/>
      <c r="B41" s="722"/>
      <c r="C41" s="727"/>
      <c r="D41" s="715"/>
      <c r="E41" s="715"/>
      <c r="F41" s="715"/>
      <c r="G41" s="746"/>
      <c r="H41" s="745"/>
      <c r="I41" s="715"/>
      <c r="J41" s="345" t="s">
        <v>348</v>
      </c>
      <c r="K41" s="183" t="s">
        <v>309</v>
      </c>
      <c r="L41" s="356">
        <v>166</v>
      </c>
      <c r="M41" s="183"/>
      <c r="N41" s="422"/>
      <c r="O41" s="34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69"/>
      <c r="AA41" s="169"/>
      <c r="AB41" s="169"/>
      <c r="AC41" s="169"/>
      <c r="AD41" s="169"/>
      <c r="AE41" s="169"/>
      <c r="AF41" s="169"/>
      <c r="AG41" s="169"/>
      <c r="AH41" s="169"/>
      <c r="AI41" s="169"/>
      <c r="AJ41" s="169"/>
      <c r="AK41" s="169"/>
      <c r="AL41" s="169"/>
      <c r="AM41" s="169"/>
      <c r="AN41" s="169"/>
      <c r="AO41" s="169"/>
      <c r="AP41" s="169"/>
      <c r="AQ41" s="169"/>
      <c r="AR41" s="169"/>
      <c r="AS41" s="169"/>
      <c r="AT41" s="169"/>
      <c r="AU41" s="169"/>
      <c r="AV41" s="169"/>
      <c r="AW41" s="169"/>
      <c r="AX41" s="169"/>
      <c r="CS41" s="352"/>
      <c r="CT41" s="352"/>
      <c r="CU41" s="352"/>
      <c r="CV41" s="352"/>
      <c r="CW41" s="352"/>
      <c r="CX41" s="352"/>
      <c r="CY41" s="352"/>
      <c r="CZ41" s="352"/>
      <c r="DA41" s="352"/>
      <c r="DB41" s="352"/>
      <c r="DC41" s="352"/>
      <c r="DD41" s="352"/>
      <c r="DE41" s="352"/>
      <c r="DF41" s="352"/>
      <c r="DG41" s="352"/>
      <c r="DH41" s="352"/>
    </row>
    <row r="42" spans="1:112" s="303" customFormat="1" ht="25.5" x14ac:dyDescent="0.2">
      <c r="A42" s="722"/>
      <c r="B42" s="722"/>
      <c r="C42" s="727"/>
      <c r="D42" s="715"/>
      <c r="E42" s="715"/>
      <c r="F42" s="715"/>
      <c r="G42" s="746"/>
      <c r="H42" s="745"/>
      <c r="I42" s="715"/>
      <c r="J42" s="345" t="s">
        <v>347</v>
      </c>
      <c r="K42" s="183" t="s">
        <v>32</v>
      </c>
      <c r="L42" s="356">
        <v>4</v>
      </c>
      <c r="M42" s="428"/>
      <c r="N42" s="422"/>
      <c r="O42" s="34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69"/>
      <c r="AA42" s="169"/>
      <c r="AB42" s="169"/>
      <c r="AC42" s="169"/>
      <c r="AD42" s="169"/>
      <c r="AE42" s="169"/>
      <c r="AF42" s="169"/>
      <c r="AG42" s="169"/>
      <c r="AH42" s="169"/>
      <c r="AI42" s="169"/>
      <c r="AJ42" s="169"/>
      <c r="AK42" s="169"/>
      <c r="AL42" s="169"/>
      <c r="AM42" s="169"/>
      <c r="AN42" s="169"/>
      <c r="AO42" s="169"/>
      <c r="AP42" s="169"/>
      <c r="AQ42" s="169"/>
      <c r="AR42" s="169"/>
      <c r="AS42" s="169"/>
      <c r="AT42" s="169"/>
      <c r="AU42" s="169"/>
      <c r="AV42" s="169"/>
      <c r="AW42" s="169"/>
      <c r="AX42" s="169"/>
      <c r="CS42" s="352"/>
      <c r="CT42" s="352"/>
      <c r="CU42" s="352"/>
      <c r="CV42" s="352"/>
      <c r="CW42" s="352"/>
      <c r="CX42" s="352"/>
      <c r="CY42" s="352"/>
      <c r="CZ42" s="352"/>
      <c r="DA42" s="352"/>
      <c r="DB42" s="352"/>
      <c r="DC42" s="352"/>
      <c r="DD42" s="352"/>
      <c r="DE42" s="352"/>
      <c r="DF42" s="352"/>
      <c r="DG42" s="352"/>
      <c r="DH42" s="352"/>
    </row>
    <row r="43" spans="1:112" s="303" customFormat="1" x14ac:dyDescent="0.2">
      <c r="A43" s="722"/>
      <c r="B43" s="722"/>
      <c r="C43" s="727"/>
      <c r="D43" s="715"/>
      <c r="E43" s="715"/>
      <c r="F43" s="715"/>
      <c r="G43" s="746"/>
      <c r="H43" s="745"/>
      <c r="I43" s="715"/>
      <c r="J43" s="345" t="s">
        <v>349</v>
      </c>
      <c r="K43" s="183" t="s">
        <v>32</v>
      </c>
      <c r="L43" s="356">
        <v>2</v>
      </c>
      <c r="M43" s="183"/>
      <c r="N43" s="423"/>
      <c r="O43" s="34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69"/>
      <c r="AA43" s="169"/>
      <c r="AB43" s="169"/>
      <c r="AC43" s="169"/>
      <c r="AD43" s="169"/>
      <c r="AE43" s="169"/>
      <c r="AF43" s="169"/>
      <c r="AG43" s="169"/>
      <c r="AH43" s="169"/>
      <c r="AI43" s="169"/>
      <c r="AJ43" s="169"/>
      <c r="AK43" s="169"/>
      <c r="AL43" s="169"/>
      <c r="AM43" s="169"/>
      <c r="AN43" s="169"/>
      <c r="AO43" s="169"/>
      <c r="AP43" s="169"/>
      <c r="AQ43" s="169"/>
      <c r="AR43" s="169"/>
      <c r="AS43" s="169"/>
      <c r="AT43" s="169"/>
      <c r="AU43" s="169"/>
      <c r="AV43" s="169"/>
      <c r="AW43" s="169"/>
      <c r="AX43" s="169"/>
      <c r="CS43" s="352"/>
      <c r="CT43" s="352"/>
      <c r="CU43" s="352"/>
      <c r="CV43" s="352"/>
      <c r="CW43" s="352"/>
      <c r="CX43" s="352"/>
      <c r="CY43" s="352"/>
      <c r="CZ43" s="352"/>
      <c r="DA43" s="352"/>
      <c r="DB43" s="352"/>
      <c r="DC43" s="352"/>
      <c r="DD43" s="352"/>
      <c r="DE43" s="352"/>
      <c r="DF43" s="352"/>
      <c r="DG43" s="352"/>
      <c r="DH43" s="352"/>
    </row>
    <row r="44" spans="1:112" s="303" customFormat="1" x14ac:dyDescent="0.2">
      <c r="A44" s="722"/>
      <c r="B44" s="722"/>
      <c r="C44" s="727"/>
      <c r="D44" s="715"/>
      <c r="E44" s="715"/>
      <c r="F44" s="715"/>
      <c r="G44" s="746"/>
      <c r="H44" s="745"/>
      <c r="I44" s="715"/>
      <c r="J44" s="345" t="s">
        <v>364</v>
      </c>
      <c r="K44" s="183" t="s">
        <v>32</v>
      </c>
      <c r="L44" s="356">
        <v>2</v>
      </c>
      <c r="M44" s="183"/>
      <c r="N44" s="423"/>
      <c r="O44" s="34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  <c r="AE44" s="169"/>
      <c r="AF44" s="169"/>
      <c r="AG44" s="169"/>
      <c r="AH44" s="169"/>
      <c r="AI44" s="169"/>
      <c r="AJ44" s="169"/>
      <c r="AK44" s="169"/>
      <c r="AL44" s="169"/>
      <c r="AM44" s="169"/>
      <c r="AN44" s="169"/>
      <c r="AO44" s="169"/>
      <c r="AP44" s="169"/>
      <c r="AQ44" s="169"/>
      <c r="AR44" s="169"/>
      <c r="AS44" s="169"/>
      <c r="AT44" s="169"/>
      <c r="AU44" s="169"/>
      <c r="AV44" s="169"/>
      <c r="AW44" s="169"/>
      <c r="AX44" s="169"/>
      <c r="CS44" s="352"/>
      <c r="CT44" s="352"/>
      <c r="CU44" s="352"/>
      <c r="CV44" s="352"/>
      <c r="CW44" s="352"/>
      <c r="CX44" s="352"/>
      <c r="CY44" s="352"/>
      <c r="CZ44" s="352"/>
      <c r="DA44" s="352"/>
      <c r="DB44" s="352"/>
      <c r="DC44" s="352"/>
      <c r="DD44" s="352"/>
      <c r="DE44" s="352"/>
      <c r="DF44" s="352"/>
      <c r="DG44" s="352"/>
      <c r="DH44" s="352"/>
    </row>
    <row r="45" spans="1:112" s="303" customFormat="1" x14ac:dyDescent="0.2">
      <c r="A45" s="722"/>
      <c r="B45" s="722"/>
      <c r="C45" s="727"/>
      <c r="D45" s="715"/>
      <c r="E45" s="715"/>
      <c r="F45" s="715"/>
      <c r="G45" s="746"/>
      <c r="H45" s="745"/>
      <c r="I45" s="715"/>
      <c r="J45" s="345" t="s">
        <v>350</v>
      </c>
      <c r="K45" s="183" t="s">
        <v>32</v>
      </c>
      <c r="L45" s="356">
        <v>4</v>
      </c>
      <c r="M45" s="428"/>
      <c r="N45" s="422"/>
      <c r="O45" s="34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  <c r="AE45" s="169"/>
      <c r="AF45" s="169"/>
      <c r="AG45" s="169"/>
      <c r="AH45" s="169"/>
      <c r="AI45" s="169"/>
      <c r="AJ45" s="169"/>
      <c r="AK45" s="169"/>
      <c r="AL45" s="169"/>
      <c r="AM45" s="169"/>
      <c r="AN45" s="169"/>
      <c r="AO45" s="169"/>
      <c r="AP45" s="169"/>
      <c r="AQ45" s="169"/>
      <c r="AR45" s="169"/>
      <c r="AS45" s="169"/>
      <c r="AT45" s="169"/>
      <c r="AU45" s="169"/>
      <c r="AV45" s="169"/>
      <c r="AW45" s="169"/>
      <c r="AX45" s="169"/>
      <c r="CS45" s="352"/>
      <c r="CT45" s="352"/>
      <c r="CU45" s="352"/>
      <c r="CV45" s="352"/>
      <c r="CW45" s="352"/>
      <c r="CX45" s="352"/>
      <c r="CY45" s="352"/>
      <c r="CZ45" s="352"/>
      <c r="DA45" s="352"/>
      <c r="DB45" s="352"/>
      <c r="DC45" s="352"/>
      <c r="DD45" s="352"/>
      <c r="DE45" s="352"/>
      <c r="DF45" s="352"/>
      <c r="DG45" s="352"/>
      <c r="DH45" s="352"/>
    </row>
    <row r="46" spans="1:112" s="303" customFormat="1" x14ac:dyDescent="0.2">
      <c r="A46" s="722"/>
      <c r="B46" s="722"/>
      <c r="C46" s="727"/>
      <c r="D46" s="715"/>
      <c r="E46" s="715"/>
      <c r="F46" s="715"/>
      <c r="G46" s="746"/>
      <c r="H46" s="745"/>
      <c r="I46" s="715"/>
      <c r="J46" s="345" t="s">
        <v>348</v>
      </c>
      <c r="K46" s="183" t="s">
        <v>309</v>
      </c>
      <c r="L46" s="356">
        <v>83</v>
      </c>
      <c r="M46" s="183"/>
      <c r="N46" s="422"/>
      <c r="O46" s="34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69"/>
      <c r="AA46" s="169"/>
      <c r="AB46" s="169"/>
      <c r="AC46" s="169"/>
      <c r="AD46" s="169"/>
      <c r="AE46" s="169"/>
      <c r="AF46" s="169"/>
      <c r="AG46" s="169"/>
      <c r="AH46" s="169"/>
      <c r="AI46" s="169"/>
      <c r="AJ46" s="169"/>
      <c r="AK46" s="169"/>
      <c r="AL46" s="169"/>
      <c r="AM46" s="169"/>
      <c r="AN46" s="169"/>
      <c r="AO46" s="169"/>
      <c r="AP46" s="169"/>
      <c r="AQ46" s="169"/>
      <c r="AR46" s="169"/>
      <c r="AS46" s="169"/>
      <c r="AT46" s="169"/>
      <c r="AU46" s="169"/>
      <c r="AV46" s="169"/>
      <c r="AW46" s="169"/>
      <c r="AX46" s="169"/>
      <c r="CS46" s="352"/>
      <c r="CT46" s="352"/>
      <c r="CU46" s="352"/>
      <c r="CV46" s="352"/>
      <c r="CW46" s="352"/>
      <c r="CX46" s="352"/>
      <c r="CY46" s="352"/>
      <c r="CZ46" s="352"/>
      <c r="DA46" s="352"/>
      <c r="DB46" s="352"/>
      <c r="DC46" s="352"/>
      <c r="DD46" s="352"/>
      <c r="DE46" s="352"/>
      <c r="DF46" s="352"/>
      <c r="DG46" s="352"/>
      <c r="DH46" s="352"/>
    </row>
    <row r="47" spans="1:112" s="303" customFormat="1" ht="25.5" x14ac:dyDescent="0.2">
      <c r="A47" s="722"/>
      <c r="B47" s="722"/>
      <c r="C47" s="727"/>
      <c r="D47" s="715"/>
      <c r="E47" s="715"/>
      <c r="F47" s="715"/>
      <c r="G47" s="746"/>
      <c r="H47" s="745"/>
      <c r="I47" s="715"/>
      <c r="J47" s="345" t="s">
        <v>347</v>
      </c>
      <c r="K47" s="183" t="s">
        <v>32</v>
      </c>
      <c r="L47" s="356">
        <v>2</v>
      </c>
      <c r="M47" s="428"/>
      <c r="N47" s="422"/>
      <c r="O47" s="349"/>
      <c r="P47" s="169"/>
      <c r="Q47" s="169"/>
      <c r="R47" s="169"/>
      <c r="S47" s="169"/>
      <c r="T47" s="169"/>
      <c r="U47" s="169"/>
      <c r="V47" s="169"/>
      <c r="W47" s="169"/>
      <c r="X47" s="169"/>
      <c r="Y47" s="169"/>
      <c r="Z47" s="169"/>
      <c r="AA47" s="169"/>
      <c r="AB47" s="169"/>
      <c r="AC47" s="169"/>
      <c r="AD47" s="169"/>
      <c r="AE47" s="169"/>
      <c r="AF47" s="169"/>
      <c r="AG47" s="169"/>
      <c r="AH47" s="169"/>
      <c r="AI47" s="169"/>
      <c r="AJ47" s="169"/>
      <c r="AK47" s="169"/>
      <c r="AL47" s="169"/>
      <c r="AM47" s="169"/>
      <c r="AN47" s="169"/>
      <c r="AO47" s="169"/>
      <c r="AP47" s="169"/>
      <c r="AQ47" s="169"/>
      <c r="AR47" s="169"/>
      <c r="AS47" s="169"/>
      <c r="AT47" s="169"/>
      <c r="AU47" s="169"/>
      <c r="AV47" s="169"/>
      <c r="AW47" s="169"/>
      <c r="AX47" s="169"/>
      <c r="CS47" s="352"/>
      <c r="CT47" s="352"/>
      <c r="CU47" s="352"/>
      <c r="CV47" s="352"/>
      <c r="CW47" s="352"/>
      <c r="CX47" s="352"/>
      <c r="CY47" s="352"/>
      <c r="CZ47" s="352"/>
      <c r="DA47" s="352"/>
      <c r="DB47" s="352"/>
      <c r="DC47" s="352"/>
      <c r="DD47" s="352"/>
      <c r="DE47" s="352"/>
      <c r="DF47" s="352"/>
      <c r="DG47" s="352"/>
      <c r="DH47" s="352"/>
    </row>
    <row r="48" spans="1:112" s="303" customFormat="1" x14ac:dyDescent="0.2">
      <c r="A48" s="722"/>
      <c r="B48" s="722"/>
      <c r="C48" s="727"/>
      <c r="D48" s="715"/>
      <c r="E48" s="715"/>
      <c r="F48" s="715"/>
      <c r="G48" s="746"/>
      <c r="H48" s="745"/>
      <c r="I48" s="715"/>
      <c r="J48" s="345" t="s">
        <v>349</v>
      </c>
      <c r="K48" s="183" t="s">
        <v>32</v>
      </c>
      <c r="L48" s="356">
        <v>1</v>
      </c>
      <c r="M48" s="183"/>
      <c r="N48" s="423"/>
      <c r="O48" s="349"/>
      <c r="P48" s="169"/>
      <c r="Q48" s="169"/>
      <c r="R48" s="169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  <c r="AD48" s="169"/>
      <c r="AE48" s="169"/>
      <c r="AF48" s="169"/>
      <c r="AG48" s="169"/>
      <c r="AH48" s="169"/>
      <c r="AI48" s="169"/>
      <c r="AJ48" s="169"/>
      <c r="AK48" s="169"/>
      <c r="AL48" s="169"/>
      <c r="AM48" s="169"/>
      <c r="AN48" s="169"/>
      <c r="AO48" s="169"/>
      <c r="AP48" s="169"/>
      <c r="AQ48" s="169"/>
      <c r="AR48" s="169"/>
      <c r="AS48" s="169"/>
      <c r="AT48" s="169"/>
      <c r="AU48" s="169"/>
      <c r="AV48" s="169"/>
      <c r="AW48" s="169"/>
      <c r="AX48" s="169"/>
      <c r="CS48" s="352"/>
      <c r="CT48" s="352"/>
      <c r="CU48" s="352"/>
      <c r="CV48" s="352"/>
      <c r="CW48" s="352"/>
      <c r="CX48" s="352"/>
      <c r="CY48" s="352"/>
      <c r="CZ48" s="352"/>
      <c r="DA48" s="352"/>
      <c r="DB48" s="352"/>
      <c r="DC48" s="352"/>
      <c r="DD48" s="352"/>
      <c r="DE48" s="352"/>
      <c r="DF48" s="352"/>
      <c r="DG48" s="352"/>
      <c r="DH48" s="352"/>
    </row>
    <row r="49" spans="1:112" s="303" customFormat="1" x14ac:dyDescent="0.2">
      <c r="A49" s="722"/>
      <c r="B49" s="722"/>
      <c r="C49" s="727"/>
      <c r="D49" s="715"/>
      <c r="E49" s="715"/>
      <c r="F49" s="715"/>
      <c r="G49" s="746"/>
      <c r="H49" s="745"/>
      <c r="I49" s="715"/>
      <c r="J49" s="345" t="s">
        <v>364</v>
      </c>
      <c r="K49" s="183" t="s">
        <v>32</v>
      </c>
      <c r="L49" s="356">
        <v>1</v>
      </c>
      <c r="M49" s="183"/>
      <c r="N49" s="423"/>
      <c r="O49" s="349"/>
      <c r="P49" s="169"/>
      <c r="Q49" s="169"/>
      <c r="R49" s="169"/>
      <c r="S49" s="169"/>
      <c r="T49" s="169"/>
      <c r="U49" s="169"/>
      <c r="V49" s="169"/>
      <c r="W49" s="169"/>
      <c r="X49" s="169"/>
      <c r="Y49" s="169"/>
      <c r="Z49" s="169"/>
      <c r="AA49" s="169"/>
      <c r="AB49" s="169"/>
      <c r="AC49" s="169"/>
      <c r="AD49" s="169"/>
      <c r="AE49" s="169"/>
      <c r="AF49" s="169"/>
      <c r="AG49" s="169"/>
      <c r="AH49" s="169"/>
      <c r="AI49" s="169"/>
      <c r="AJ49" s="169"/>
      <c r="AK49" s="169"/>
      <c r="AL49" s="169"/>
      <c r="AM49" s="169"/>
      <c r="AN49" s="169"/>
      <c r="AO49" s="169"/>
      <c r="AP49" s="169"/>
      <c r="AQ49" s="169"/>
      <c r="AR49" s="169"/>
      <c r="AS49" s="169"/>
      <c r="AT49" s="169"/>
      <c r="AU49" s="169"/>
      <c r="AV49" s="169"/>
      <c r="AW49" s="169"/>
      <c r="AX49" s="169"/>
      <c r="CS49" s="352"/>
      <c r="CT49" s="352"/>
      <c r="CU49" s="352"/>
      <c r="CV49" s="352"/>
      <c r="CW49" s="352"/>
      <c r="CX49" s="352"/>
      <c r="CY49" s="352"/>
      <c r="CZ49" s="352"/>
      <c r="DA49" s="352"/>
      <c r="DB49" s="352"/>
      <c r="DC49" s="352"/>
      <c r="DD49" s="352"/>
      <c r="DE49" s="352"/>
      <c r="DF49" s="352"/>
      <c r="DG49" s="352"/>
      <c r="DH49" s="352"/>
    </row>
    <row r="50" spans="1:112" s="303" customFormat="1" x14ac:dyDescent="0.2">
      <c r="A50" s="722"/>
      <c r="B50" s="722"/>
      <c r="C50" s="727"/>
      <c r="D50" s="715"/>
      <c r="E50" s="715"/>
      <c r="F50" s="715"/>
      <c r="G50" s="746"/>
      <c r="H50" s="745"/>
      <c r="I50" s="715"/>
      <c r="J50" s="345" t="s">
        <v>350</v>
      </c>
      <c r="K50" s="183" t="s">
        <v>32</v>
      </c>
      <c r="L50" s="356">
        <v>2</v>
      </c>
      <c r="M50" s="428"/>
      <c r="N50" s="422"/>
      <c r="O50" s="349"/>
      <c r="P50" s="169"/>
      <c r="Q50" s="169"/>
      <c r="R50" s="169"/>
      <c r="S50" s="169"/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  <c r="AE50" s="169"/>
      <c r="AF50" s="169"/>
      <c r="AG50" s="169"/>
      <c r="AH50" s="169"/>
      <c r="AI50" s="169"/>
      <c r="AJ50" s="169"/>
      <c r="AK50" s="169"/>
      <c r="AL50" s="169"/>
      <c r="AM50" s="169"/>
      <c r="AN50" s="169"/>
      <c r="AO50" s="169"/>
      <c r="AP50" s="169"/>
      <c r="AQ50" s="169"/>
      <c r="AR50" s="169"/>
      <c r="AS50" s="169"/>
      <c r="AT50" s="169"/>
      <c r="AU50" s="169"/>
      <c r="AV50" s="169"/>
      <c r="AW50" s="169"/>
      <c r="AX50" s="169"/>
      <c r="CS50" s="352"/>
      <c r="CT50" s="352"/>
      <c r="CU50" s="352"/>
      <c r="CV50" s="352"/>
      <c r="CW50" s="352"/>
      <c r="CX50" s="352"/>
      <c r="CY50" s="352"/>
      <c r="CZ50" s="352"/>
      <c r="DA50" s="352"/>
      <c r="DB50" s="352"/>
      <c r="DC50" s="352"/>
      <c r="DD50" s="352"/>
      <c r="DE50" s="352"/>
      <c r="DF50" s="352"/>
      <c r="DG50" s="352"/>
      <c r="DH50" s="352"/>
    </row>
    <row r="51" spans="1:112" s="303" customFormat="1" x14ac:dyDescent="0.2">
      <c r="A51" s="722"/>
      <c r="B51" s="722"/>
      <c r="C51" s="727"/>
      <c r="D51" s="119"/>
      <c r="E51" s="119"/>
      <c r="F51" s="119"/>
      <c r="G51" s="746"/>
      <c r="H51" s="745"/>
      <c r="I51" s="715"/>
      <c r="J51" s="345" t="s">
        <v>351</v>
      </c>
      <c r="K51" s="183" t="s">
        <v>309</v>
      </c>
      <c r="L51" s="356">
        <v>5.3</v>
      </c>
      <c r="M51" s="183"/>
      <c r="N51" s="422"/>
      <c r="O51" s="349"/>
      <c r="P51" s="169"/>
      <c r="Q51" s="169"/>
      <c r="R51" s="169"/>
      <c r="S51" s="169"/>
      <c r="T51" s="169"/>
      <c r="U51" s="169"/>
      <c r="V51" s="169"/>
      <c r="W51" s="169"/>
      <c r="X51" s="169"/>
      <c r="Y51" s="169"/>
      <c r="Z51" s="169"/>
      <c r="AA51" s="169"/>
      <c r="AB51" s="169"/>
      <c r="AC51" s="169"/>
      <c r="AD51" s="169"/>
      <c r="AE51" s="169"/>
      <c r="AF51" s="169"/>
      <c r="AG51" s="169"/>
      <c r="AH51" s="169"/>
      <c r="AI51" s="169"/>
      <c r="AJ51" s="169"/>
      <c r="AK51" s="169"/>
      <c r="AL51" s="169"/>
      <c r="AM51" s="169"/>
      <c r="AN51" s="169"/>
      <c r="AO51" s="169"/>
      <c r="AP51" s="169"/>
      <c r="AQ51" s="169"/>
      <c r="AR51" s="169"/>
      <c r="AS51" s="169"/>
      <c r="AT51" s="169"/>
      <c r="AU51" s="169"/>
      <c r="AV51" s="169"/>
      <c r="AW51" s="169"/>
      <c r="AX51" s="169"/>
      <c r="CS51" s="352"/>
      <c r="CT51" s="352"/>
      <c r="CU51" s="352"/>
      <c r="CV51" s="352"/>
      <c r="CW51" s="352"/>
      <c r="CX51" s="352"/>
      <c r="CY51" s="352"/>
      <c r="CZ51" s="352"/>
      <c r="DA51" s="352"/>
      <c r="DB51" s="352"/>
      <c r="DC51" s="352"/>
      <c r="DD51" s="352"/>
      <c r="DE51" s="352"/>
      <c r="DF51" s="352"/>
      <c r="DG51" s="352"/>
      <c r="DH51" s="352"/>
    </row>
    <row r="52" spans="1:112" s="303" customFormat="1" x14ac:dyDescent="0.2">
      <c r="A52" s="722"/>
      <c r="B52" s="722"/>
      <c r="C52" s="727"/>
      <c r="D52" s="119"/>
      <c r="E52" s="119"/>
      <c r="F52" s="119"/>
      <c r="G52" s="746"/>
      <c r="H52" s="745"/>
      <c r="I52" s="715"/>
      <c r="J52" s="345" t="s">
        <v>352</v>
      </c>
      <c r="K52" s="183" t="s">
        <v>309</v>
      </c>
      <c r="L52" s="356">
        <v>4</v>
      </c>
      <c r="M52" s="428"/>
      <c r="N52" s="422"/>
      <c r="O52" s="349"/>
      <c r="P52" s="169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  <c r="AE52" s="169"/>
      <c r="AF52" s="169"/>
      <c r="AG52" s="169"/>
      <c r="AH52" s="169"/>
      <c r="AI52" s="169"/>
      <c r="AJ52" s="169"/>
      <c r="AK52" s="169"/>
      <c r="AL52" s="169"/>
      <c r="AM52" s="169"/>
      <c r="AN52" s="169"/>
      <c r="AO52" s="169"/>
      <c r="AP52" s="169"/>
      <c r="AQ52" s="169"/>
      <c r="AR52" s="169"/>
      <c r="AS52" s="169"/>
      <c r="AT52" s="169"/>
      <c r="AU52" s="169"/>
      <c r="AV52" s="169"/>
      <c r="AW52" s="169"/>
      <c r="AX52" s="169"/>
      <c r="CS52" s="352"/>
      <c r="CT52" s="352"/>
      <c r="CU52" s="352"/>
      <c r="CV52" s="352"/>
      <c r="CW52" s="352"/>
      <c r="CX52" s="352"/>
      <c r="CY52" s="352"/>
      <c r="CZ52" s="352"/>
      <c r="DA52" s="352"/>
      <c r="DB52" s="352"/>
      <c r="DC52" s="352"/>
      <c r="DD52" s="352"/>
      <c r="DE52" s="352"/>
      <c r="DF52" s="352"/>
      <c r="DG52" s="352"/>
      <c r="DH52" s="352"/>
    </row>
    <row r="53" spans="1:112" s="303" customFormat="1" x14ac:dyDescent="0.2">
      <c r="A53" s="722"/>
      <c r="B53" s="722"/>
      <c r="C53" s="727"/>
      <c r="D53" s="119"/>
      <c r="E53" s="119"/>
      <c r="F53" s="119"/>
      <c r="G53" s="746"/>
      <c r="H53" s="745"/>
      <c r="I53" s="715"/>
      <c r="J53" s="345" t="s">
        <v>353</v>
      </c>
      <c r="K53" s="183" t="s">
        <v>39</v>
      </c>
      <c r="L53" s="356">
        <v>60.2</v>
      </c>
      <c r="M53" s="183"/>
      <c r="N53" s="422"/>
      <c r="O53" s="349"/>
      <c r="P53" s="169"/>
      <c r="Q53" s="169"/>
      <c r="R53" s="169"/>
      <c r="S53" s="169"/>
      <c r="T53" s="169"/>
      <c r="U53" s="169"/>
      <c r="V53" s="169"/>
      <c r="W53" s="169"/>
      <c r="X53" s="169"/>
      <c r="Y53" s="169"/>
      <c r="Z53" s="169"/>
      <c r="AA53" s="169"/>
      <c r="AB53" s="169"/>
      <c r="AC53" s="169"/>
      <c r="AD53" s="169"/>
      <c r="AE53" s="169"/>
      <c r="AF53" s="169"/>
      <c r="AG53" s="169"/>
      <c r="AH53" s="169"/>
      <c r="AI53" s="169"/>
      <c r="AJ53" s="169"/>
      <c r="AK53" s="169"/>
      <c r="AL53" s="169"/>
      <c r="AM53" s="169"/>
      <c r="AN53" s="169"/>
      <c r="AO53" s="169"/>
      <c r="AP53" s="169"/>
      <c r="AQ53" s="169"/>
      <c r="AR53" s="169"/>
      <c r="AS53" s="169"/>
      <c r="AT53" s="169"/>
      <c r="AU53" s="169"/>
      <c r="AV53" s="169"/>
      <c r="AW53" s="169"/>
      <c r="AX53" s="169"/>
      <c r="CS53" s="352"/>
      <c r="CT53" s="352"/>
      <c r="CU53" s="352"/>
      <c r="CV53" s="352"/>
      <c r="CW53" s="352"/>
      <c r="CX53" s="352"/>
      <c r="CY53" s="352"/>
      <c r="CZ53" s="352"/>
      <c r="DA53" s="352"/>
      <c r="DB53" s="352"/>
      <c r="DC53" s="352"/>
      <c r="DD53" s="352"/>
      <c r="DE53" s="352"/>
      <c r="DF53" s="352"/>
      <c r="DG53" s="352"/>
      <c r="DH53" s="352"/>
    </row>
    <row r="54" spans="1:112" s="303" customFormat="1" x14ac:dyDescent="0.2">
      <c r="A54" s="722"/>
      <c r="B54" s="722"/>
      <c r="C54" s="727"/>
      <c r="D54" s="119"/>
      <c r="E54" s="119"/>
      <c r="F54" s="119"/>
      <c r="G54" s="746"/>
      <c r="H54" s="745"/>
      <c r="I54" s="715"/>
      <c r="J54" s="345" t="s">
        <v>354</v>
      </c>
      <c r="K54" s="183" t="s">
        <v>31</v>
      </c>
      <c r="L54" s="356">
        <v>5.08</v>
      </c>
      <c r="M54" s="183"/>
      <c r="N54" s="422"/>
      <c r="O54" s="349"/>
      <c r="P54" s="169"/>
      <c r="Q54" s="169"/>
      <c r="R54" s="169"/>
      <c r="S54" s="169"/>
      <c r="T54" s="169"/>
      <c r="U54" s="169"/>
      <c r="V54" s="169"/>
      <c r="W54" s="169"/>
      <c r="X54" s="169"/>
      <c r="Y54" s="169"/>
      <c r="Z54" s="169"/>
      <c r="AA54" s="169"/>
      <c r="AB54" s="169"/>
      <c r="AC54" s="169"/>
      <c r="AD54" s="169"/>
      <c r="AE54" s="169"/>
      <c r="AF54" s="169"/>
      <c r="AG54" s="169"/>
      <c r="AH54" s="169"/>
      <c r="AI54" s="169"/>
      <c r="AJ54" s="169"/>
      <c r="AK54" s="169"/>
      <c r="AL54" s="169"/>
      <c r="AM54" s="169"/>
      <c r="AN54" s="169"/>
      <c r="AO54" s="169"/>
      <c r="AP54" s="169"/>
      <c r="AQ54" s="169"/>
      <c r="AR54" s="169"/>
      <c r="AS54" s="169"/>
      <c r="AT54" s="169"/>
      <c r="AU54" s="169"/>
      <c r="AV54" s="169"/>
      <c r="AW54" s="169"/>
      <c r="AX54" s="169"/>
      <c r="CS54" s="352"/>
      <c r="CT54" s="352"/>
      <c r="CU54" s="352"/>
      <c r="CV54" s="352"/>
      <c r="CW54" s="352"/>
      <c r="CX54" s="352"/>
      <c r="CY54" s="352"/>
      <c r="CZ54" s="352"/>
      <c r="DA54" s="352"/>
      <c r="DB54" s="352"/>
      <c r="DC54" s="352"/>
      <c r="DD54" s="352"/>
      <c r="DE54" s="352"/>
      <c r="DF54" s="352"/>
      <c r="DG54" s="352"/>
      <c r="DH54" s="352"/>
    </row>
    <row r="55" spans="1:112" s="303" customFormat="1" x14ac:dyDescent="0.2">
      <c r="A55" s="722"/>
      <c r="B55" s="722"/>
      <c r="C55" s="727"/>
      <c r="D55" s="119"/>
      <c r="E55" s="119"/>
      <c r="F55" s="119"/>
      <c r="G55" s="746"/>
      <c r="H55" s="745"/>
      <c r="I55" s="715"/>
      <c r="J55" s="345" t="s">
        <v>355</v>
      </c>
      <c r="K55" s="183" t="s">
        <v>309</v>
      </c>
      <c r="L55" s="356">
        <v>5.31</v>
      </c>
      <c r="M55" s="183"/>
      <c r="N55" s="344"/>
      <c r="O55" s="349"/>
      <c r="P55" s="169"/>
      <c r="Q55" s="169"/>
      <c r="R55" s="169"/>
      <c r="S55" s="169"/>
      <c r="T55" s="169"/>
      <c r="U55" s="169"/>
      <c r="V55" s="169"/>
      <c r="W55" s="169"/>
      <c r="X55" s="169"/>
      <c r="Y55" s="169"/>
      <c r="Z55" s="169"/>
      <c r="AA55" s="169"/>
      <c r="AB55" s="169"/>
      <c r="AC55" s="169"/>
      <c r="AD55" s="169"/>
      <c r="AE55" s="169"/>
      <c r="AF55" s="169"/>
      <c r="AG55" s="169"/>
      <c r="AH55" s="169"/>
      <c r="AI55" s="169"/>
      <c r="AJ55" s="169"/>
      <c r="AK55" s="169"/>
      <c r="AL55" s="169"/>
      <c r="AM55" s="169"/>
      <c r="AN55" s="169"/>
      <c r="AO55" s="169"/>
      <c r="AP55" s="169"/>
      <c r="AQ55" s="169"/>
      <c r="AR55" s="169"/>
      <c r="AS55" s="169"/>
      <c r="AT55" s="169"/>
      <c r="AU55" s="169"/>
      <c r="AV55" s="169"/>
      <c r="AW55" s="169"/>
      <c r="AX55" s="169"/>
      <c r="CS55" s="352"/>
      <c r="CT55" s="352"/>
      <c r="CU55" s="352"/>
      <c r="CV55" s="352"/>
      <c r="CW55" s="352"/>
      <c r="CX55" s="352"/>
      <c r="CY55" s="352"/>
      <c r="CZ55" s="352"/>
      <c r="DA55" s="352"/>
      <c r="DB55" s="352"/>
      <c r="DC55" s="352"/>
      <c r="DD55" s="352"/>
      <c r="DE55" s="352"/>
      <c r="DF55" s="352"/>
      <c r="DG55" s="352"/>
      <c r="DH55" s="352"/>
    </row>
    <row r="56" spans="1:112" s="303" customFormat="1" x14ac:dyDescent="0.2">
      <c r="A56" s="722"/>
      <c r="B56" s="722"/>
      <c r="C56" s="727"/>
      <c r="D56" s="119"/>
      <c r="E56" s="119"/>
      <c r="F56" s="119"/>
      <c r="G56" s="746"/>
      <c r="H56" s="745"/>
      <c r="I56" s="715"/>
      <c r="J56" s="345" t="s">
        <v>356</v>
      </c>
      <c r="K56" s="183" t="s">
        <v>309</v>
      </c>
      <c r="L56" s="356">
        <v>3</v>
      </c>
      <c r="M56" s="183"/>
      <c r="N56" s="422"/>
      <c r="O56" s="349"/>
      <c r="P56" s="169"/>
      <c r="Q56" s="169"/>
      <c r="R56" s="169"/>
      <c r="S56" s="169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  <c r="AE56" s="169"/>
      <c r="AF56" s="169"/>
      <c r="AG56" s="169"/>
      <c r="AH56" s="169"/>
      <c r="AI56" s="169"/>
      <c r="AJ56" s="169"/>
      <c r="AK56" s="169"/>
      <c r="AL56" s="169"/>
      <c r="AM56" s="169"/>
      <c r="AN56" s="169"/>
      <c r="AO56" s="169"/>
      <c r="AP56" s="169"/>
      <c r="AQ56" s="169"/>
      <c r="AR56" s="169"/>
      <c r="AS56" s="169"/>
      <c r="AT56" s="169"/>
      <c r="AU56" s="169"/>
      <c r="AV56" s="169"/>
      <c r="AW56" s="169"/>
      <c r="AX56" s="169"/>
      <c r="CS56" s="352"/>
      <c r="CT56" s="352"/>
      <c r="CU56" s="352"/>
      <c r="CV56" s="352"/>
      <c r="CW56" s="352"/>
      <c r="CX56" s="352"/>
      <c r="CY56" s="352"/>
      <c r="CZ56" s="352"/>
      <c r="DA56" s="352"/>
      <c r="DB56" s="352"/>
      <c r="DC56" s="352"/>
      <c r="DD56" s="352"/>
      <c r="DE56" s="352"/>
      <c r="DF56" s="352"/>
      <c r="DG56" s="352"/>
      <c r="DH56" s="352"/>
    </row>
    <row r="57" spans="1:112" s="350" customFormat="1" x14ac:dyDescent="0.2">
      <c r="A57" s="722"/>
      <c r="B57" s="722"/>
      <c r="C57" s="727"/>
      <c r="D57" s="119"/>
      <c r="E57" s="119"/>
      <c r="F57" s="119"/>
      <c r="G57" s="746"/>
      <c r="H57" s="745"/>
      <c r="I57" s="715"/>
      <c r="J57" s="345" t="s">
        <v>357</v>
      </c>
      <c r="K57" s="183" t="s">
        <v>31</v>
      </c>
      <c r="L57" s="356">
        <v>0.4</v>
      </c>
      <c r="M57" s="183"/>
      <c r="N57" s="422"/>
      <c r="O57" s="349"/>
      <c r="P57" s="169"/>
      <c r="Q57" s="169"/>
      <c r="R57" s="169"/>
      <c r="S57" s="169"/>
      <c r="T57" s="169"/>
      <c r="U57" s="169"/>
      <c r="V57" s="169"/>
      <c r="W57" s="169"/>
      <c r="X57" s="169"/>
      <c r="Y57" s="169"/>
      <c r="Z57" s="169"/>
      <c r="AA57" s="169"/>
      <c r="AB57" s="169"/>
      <c r="AC57" s="169"/>
      <c r="AD57" s="169"/>
      <c r="AE57" s="169"/>
      <c r="AF57" s="169"/>
      <c r="AG57" s="169"/>
      <c r="AH57" s="169"/>
      <c r="AI57" s="169"/>
      <c r="AJ57" s="169"/>
      <c r="AK57" s="169"/>
      <c r="AL57" s="169"/>
      <c r="AM57" s="16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303"/>
      <c r="AZ57" s="303"/>
      <c r="BA57" s="303"/>
      <c r="BB57" s="303"/>
      <c r="BC57" s="303"/>
      <c r="BD57" s="303"/>
      <c r="BE57" s="303"/>
      <c r="BF57" s="303"/>
      <c r="BG57" s="303"/>
      <c r="BH57" s="303"/>
      <c r="BI57" s="303"/>
      <c r="BJ57" s="303"/>
      <c r="BK57" s="303"/>
      <c r="BL57" s="303"/>
      <c r="BM57" s="303"/>
      <c r="BN57" s="303"/>
      <c r="BO57" s="303"/>
      <c r="BP57" s="303"/>
      <c r="BQ57" s="303"/>
      <c r="BR57" s="303"/>
      <c r="BS57" s="303"/>
      <c r="BT57" s="303"/>
      <c r="BU57" s="303"/>
      <c r="BV57" s="303"/>
      <c r="BW57" s="303"/>
      <c r="BX57" s="303"/>
      <c r="BY57" s="303"/>
      <c r="BZ57" s="303"/>
      <c r="CA57" s="303"/>
      <c r="CB57" s="303"/>
      <c r="CC57" s="303"/>
      <c r="CD57" s="303"/>
      <c r="CE57" s="303"/>
      <c r="CF57" s="303"/>
      <c r="CG57" s="303"/>
      <c r="CH57" s="303"/>
      <c r="CI57" s="303"/>
      <c r="CJ57" s="303"/>
      <c r="CK57" s="303"/>
      <c r="CL57" s="303"/>
      <c r="CM57" s="303"/>
      <c r="CN57" s="303"/>
      <c r="CO57" s="303"/>
      <c r="CP57" s="303"/>
      <c r="CQ57" s="303"/>
      <c r="CR57" s="303"/>
      <c r="CS57" s="352"/>
      <c r="CT57" s="352"/>
      <c r="CU57" s="352"/>
      <c r="CV57" s="352"/>
      <c r="CW57" s="352"/>
      <c r="CX57" s="352"/>
      <c r="CY57" s="352"/>
      <c r="CZ57" s="352"/>
      <c r="DA57" s="352"/>
      <c r="DB57" s="352"/>
      <c r="DC57" s="352"/>
      <c r="DD57" s="352"/>
      <c r="DE57" s="352"/>
      <c r="DF57" s="352"/>
      <c r="DG57" s="352"/>
      <c r="DH57" s="352"/>
    </row>
    <row r="58" spans="1:112" s="350" customFormat="1" x14ac:dyDescent="0.2">
      <c r="A58" s="722"/>
      <c r="B58" s="722"/>
      <c r="C58" s="727"/>
      <c r="D58" s="119"/>
      <c r="E58" s="119"/>
      <c r="F58" s="119"/>
      <c r="G58" s="746"/>
      <c r="H58" s="745"/>
      <c r="I58" s="715"/>
      <c r="J58" s="345" t="s">
        <v>358</v>
      </c>
      <c r="K58" s="183" t="s">
        <v>31</v>
      </c>
      <c r="L58" s="356">
        <v>0.02</v>
      </c>
      <c r="M58" s="183"/>
      <c r="N58" s="344"/>
      <c r="O58" s="349"/>
      <c r="P58" s="169"/>
      <c r="Q58" s="169"/>
      <c r="R58" s="169"/>
      <c r="S58" s="169"/>
      <c r="T58" s="169"/>
      <c r="U58" s="169"/>
      <c r="V58" s="169"/>
      <c r="W58" s="169"/>
      <c r="X58" s="169"/>
      <c r="Y58" s="169"/>
      <c r="Z58" s="169"/>
      <c r="AA58" s="169"/>
      <c r="AB58" s="169"/>
      <c r="AC58" s="169"/>
      <c r="AD58" s="169"/>
      <c r="AE58" s="169"/>
      <c r="AF58" s="169"/>
      <c r="AG58" s="169"/>
      <c r="AH58" s="169"/>
      <c r="AI58" s="169"/>
      <c r="AJ58" s="169"/>
      <c r="AK58" s="169"/>
      <c r="AL58" s="169"/>
      <c r="AM58" s="16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303"/>
      <c r="AZ58" s="303"/>
      <c r="BA58" s="303"/>
      <c r="BB58" s="303"/>
      <c r="BC58" s="303"/>
      <c r="BD58" s="303"/>
      <c r="BE58" s="303"/>
      <c r="BF58" s="303"/>
      <c r="BG58" s="303"/>
      <c r="BH58" s="303"/>
      <c r="BI58" s="303"/>
      <c r="BJ58" s="303"/>
      <c r="BK58" s="303"/>
      <c r="BL58" s="303"/>
      <c r="BM58" s="303"/>
      <c r="BN58" s="303"/>
      <c r="BO58" s="303"/>
      <c r="BP58" s="303"/>
      <c r="BQ58" s="303"/>
      <c r="BR58" s="303"/>
      <c r="BS58" s="303"/>
      <c r="BT58" s="303"/>
      <c r="BU58" s="303"/>
      <c r="BV58" s="303"/>
      <c r="BW58" s="303"/>
      <c r="BX58" s="303"/>
      <c r="BY58" s="303"/>
      <c r="BZ58" s="303"/>
      <c r="CA58" s="303"/>
      <c r="CB58" s="303"/>
      <c r="CC58" s="303"/>
      <c r="CD58" s="303"/>
      <c r="CE58" s="303"/>
      <c r="CF58" s="303"/>
      <c r="CG58" s="303"/>
      <c r="CH58" s="303"/>
      <c r="CI58" s="303"/>
      <c r="CJ58" s="303"/>
      <c r="CK58" s="303"/>
      <c r="CL58" s="303"/>
      <c r="CM58" s="303"/>
      <c r="CN58" s="303"/>
      <c r="CO58" s="303"/>
      <c r="CP58" s="303"/>
      <c r="CQ58" s="303"/>
      <c r="CR58" s="303"/>
      <c r="CS58" s="352"/>
      <c r="CT58" s="352"/>
      <c r="CU58" s="352"/>
      <c r="CV58" s="352"/>
      <c r="CW58" s="352"/>
      <c r="CX58" s="352"/>
      <c r="CY58" s="352"/>
      <c r="CZ58" s="352"/>
      <c r="DA58" s="352"/>
      <c r="DB58" s="352"/>
      <c r="DC58" s="352"/>
      <c r="DD58" s="352"/>
      <c r="DE58" s="352"/>
      <c r="DF58" s="352"/>
      <c r="DG58" s="352"/>
      <c r="DH58" s="352"/>
    </row>
    <row r="59" spans="1:112" s="350" customFormat="1" x14ac:dyDescent="0.2">
      <c r="A59" s="722"/>
      <c r="B59" s="722"/>
      <c r="C59" s="727"/>
      <c r="D59" s="119"/>
      <c r="E59" s="119"/>
      <c r="F59" s="119"/>
      <c r="G59" s="746"/>
      <c r="H59" s="745"/>
      <c r="I59" s="715"/>
      <c r="J59" s="345" t="s">
        <v>359</v>
      </c>
      <c r="K59" s="183" t="s">
        <v>309</v>
      </c>
      <c r="L59" s="356">
        <v>2</v>
      </c>
      <c r="M59" s="428"/>
      <c r="N59" s="422"/>
      <c r="O59" s="349"/>
      <c r="P59" s="169"/>
      <c r="Q59" s="169"/>
      <c r="R59" s="169"/>
      <c r="S59" s="169"/>
      <c r="T59" s="169"/>
      <c r="U59" s="169"/>
      <c r="V59" s="169"/>
      <c r="W59" s="169"/>
      <c r="X59" s="169"/>
      <c r="Y59" s="169"/>
      <c r="Z59" s="169"/>
      <c r="AA59" s="169"/>
      <c r="AB59" s="169"/>
      <c r="AC59" s="169"/>
      <c r="AD59" s="169"/>
      <c r="AE59" s="169"/>
      <c r="AF59" s="169"/>
      <c r="AG59" s="169"/>
      <c r="AH59" s="169"/>
      <c r="AI59" s="169"/>
      <c r="AJ59" s="169"/>
      <c r="AK59" s="169"/>
      <c r="AL59" s="169"/>
      <c r="AM59" s="169"/>
      <c r="AN59" s="169"/>
      <c r="AO59" s="169"/>
      <c r="AP59" s="169"/>
      <c r="AQ59" s="169"/>
      <c r="AR59" s="169"/>
      <c r="AS59" s="169"/>
      <c r="AT59" s="169"/>
      <c r="AU59" s="169"/>
      <c r="AV59" s="169"/>
      <c r="AW59" s="169"/>
      <c r="AX59" s="169"/>
      <c r="AY59" s="303"/>
      <c r="AZ59" s="303"/>
      <c r="BA59" s="303"/>
      <c r="BB59" s="303"/>
      <c r="BC59" s="303"/>
      <c r="BD59" s="303"/>
      <c r="BE59" s="303"/>
      <c r="BF59" s="303"/>
      <c r="BG59" s="303"/>
      <c r="BH59" s="303"/>
      <c r="BI59" s="303"/>
      <c r="BJ59" s="303"/>
      <c r="BK59" s="303"/>
      <c r="BL59" s="303"/>
      <c r="BM59" s="303"/>
      <c r="BN59" s="303"/>
      <c r="BO59" s="303"/>
      <c r="BP59" s="303"/>
      <c r="BQ59" s="303"/>
      <c r="BR59" s="303"/>
      <c r="BS59" s="303"/>
      <c r="BT59" s="303"/>
      <c r="BU59" s="303"/>
      <c r="BV59" s="303"/>
      <c r="BW59" s="303"/>
      <c r="BX59" s="303"/>
      <c r="BY59" s="303"/>
      <c r="BZ59" s="303"/>
      <c r="CA59" s="303"/>
      <c r="CB59" s="303"/>
      <c r="CC59" s="303"/>
      <c r="CD59" s="303"/>
      <c r="CE59" s="303"/>
      <c r="CF59" s="303"/>
      <c r="CG59" s="303"/>
      <c r="CH59" s="303"/>
      <c r="CI59" s="303"/>
      <c r="CJ59" s="303"/>
      <c r="CK59" s="303"/>
      <c r="CL59" s="303"/>
      <c r="CM59" s="303"/>
      <c r="CN59" s="303"/>
      <c r="CO59" s="303"/>
      <c r="CP59" s="303"/>
      <c r="CQ59" s="303"/>
      <c r="CR59" s="303"/>
      <c r="CS59" s="352"/>
      <c r="CT59" s="352"/>
      <c r="CU59" s="352"/>
      <c r="CV59" s="352"/>
      <c r="CW59" s="352"/>
      <c r="CX59" s="352"/>
      <c r="CY59" s="352"/>
      <c r="CZ59" s="352"/>
      <c r="DA59" s="352"/>
      <c r="DB59" s="352"/>
      <c r="DC59" s="352"/>
      <c r="DD59" s="352"/>
      <c r="DE59" s="352"/>
      <c r="DF59" s="352"/>
      <c r="DG59" s="352"/>
      <c r="DH59" s="352"/>
    </row>
    <row r="60" spans="1:112" s="350" customFormat="1" x14ac:dyDescent="0.2">
      <c r="A60" s="722"/>
      <c r="B60" s="722"/>
      <c r="C60" s="727"/>
      <c r="D60" s="119"/>
      <c r="E60" s="119"/>
      <c r="F60" s="119"/>
      <c r="G60" s="746"/>
      <c r="H60" s="745"/>
      <c r="I60" s="715"/>
      <c r="J60" s="345" t="s">
        <v>360</v>
      </c>
      <c r="K60" s="183" t="s">
        <v>309</v>
      </c>
      <c r="L60" s="356">
        <v>2</v>
      </c>
      <c r="M60" s="428"/>
      <c r="N60" s="422"/>
      <c r="O60" s="349"/>
      <c r="P60" s="169"/>
      <c r="Q60" s="169"/>
      <c r="R60" s="169"/>
      <c r="S60" s="169"/>
      <c r="T60" s="169"/>
      <c r="U60" s="169"/>
      <c r="V60" s="169"/>
      <c r="W60" s="169"/>
      <c r="X60" s="169"/>
      <c r="Y60" s="169"/>
      <c r="Z60" s="169"/>
      <c r="AA60" s="169"/>
      <c r="AB60" s="169"/>
      <c r="AC60" s="169"/>
      <c r="AD60" s="169"/>
      <c r="AE60" s="169"/>
      <c r="AF60" s="169"/>
      <c r="AG60" s="169"/>
      <c r="AH60" s="169"/>
      <c r="AI60" s="169"/>
      <c r="AJ60" s="169"/>
      <c r="AK60" s="169"/>
      <c r="AL60" s="169"/>
      <c r="AM60" s="169"/>
      <c r="AN60" s="169"/>
      <c r="AO60" s="169"/>
      <c r="AP60" s="169"/>
      <c r="AQ60" s="169"/>
      <c r="AR60" s="169"/>
      <c r="AS60" s="169"/>
      <c r="AT60" s="169"/>
      <c r="AU60" s="169"/>
      <c r="AV60" s="169"/>
      <c r="AW60" s="169"/>
      <c r="AX60" s="169"/>
      <c r="AY60" s="303"/>
      <c r="AZ60" s="303"/>
      <c r="BA60" s="303"/>
      <c r="BB60" s="303"/>
      <c r="BC60" s="303"/>
      <c r="BD60" s="303"/>
      <c r="BE60" s="303"/>
      <c r="BF60" s="303"/>
      <c r="BG60" s="303"/>
      <c r="BH60" s="303"/>
      <c r="BI60" s="303"/>
      <c r="BJ60" s="303"/>
      <c r="BK60" s="303"/>
      <c r="BL60" s="303"/>
      <c r="BM60" s="303"/>
      <c r="BN60" s="303"/>
      <c r="BO60" s="303"/>
      <c r="BP60" s="303"/>
      <c r="BQ60" s="303"/>
      <c r="BR60" s="303"/>
      <c r="BS60" s="303"/>
      <c r="BT60" s="303"/>
      <c r="BU60" s="303"/>
      <c r="BV60" s="303"/>
      <c r="BW60" s="303"/>
      <c r="BX60" s="303"/>
      <c r="BY60" s="303"/>
      <c r="BZ60" s="303"/>
      <c r="CA60" s="303"/>
      <c r="CB60" s="303"/>
      <c r="CC60" s="303"/>
      <c r="CD60" s="303"/>
      <c r="CE60" s="303"/>
      <c r="CF60" s="303"/>
      <c r="CG60" s="303"/>
      <c r="CH60" s="303"/>
      <c r="CI60" s="303"/>
      <c r="CJ60" s="303"/>
      <c r="CK60" s="303"/>
      <c r="CL60" s="303"/>
      <c r="CM60" s="303"/>
      <c r="CN60" s="303"/>
      <c r="CO60" s="303"/>
      <c r="CP60" s="303"/>
      <c r="CQ60" s="303"/>
      <c r="CR60" s="303"/>
      <c r="CS60" s="352"/>
      <c r="CT60" s="352"/>
      <c r="CU60" s="352"/>
      <c r="CV60" s="352"/>
      <c r="CW60" s="352"/>
      <c r="CX60" s="352"/>
      <c r="CY60" s="352"/>
      <c r="CZ60" s="352"/>
      <c r="DA60" s="352"/>
      <c r="DB60" s="352"/>
      <c r="DC60" s="352"/>
      <c r="DD60" s="352"/>
      <c r="DE60" s="352"/>
      <c r="DF60" s="352"/>
      <c r="DG60" s="352"/>
      <c r="DH60" s="352"/>
    </row>
    <row r="61" spans="1:112" s="367" customFormat="1" ht="13.5" x14ac:dyDescent="0.25">
      <c r="A61" s="487"/>
      <c r="B61" s="487"/>
      <c r="C61" s="530"/>
      <c r="D61" s="552"/>
      <c r="E61" s="552"/>
      <c r="F61" s="551"/>
      <c r="G61" s="553"/>
      <c r="H61" s="553"/>
      <c r="I61" s="552"/>
      <c r="J61" s="554"/>
      <c r="K61" s="553"/>
      <c r="L61" s="559"/>
      <c r="M61" s="553"/>
      <c r="N61" s="555"/>
      <c r="O61" s="557"/>
      <c r="P61" s="353">
        <f t="shared" ref="P61:AX61" si="1">SUM(P36:P60)/25</f>
        <v>0</v>
      </c>
      <c r="Q61" s="353">
        <f t="shared" si="1"/>
        <v>0</v>
      </c>
      <c r="R61" s="353">
        <f t="shared" si="1"/>
        <v>0</v>
      </c>
      <c r="S61" s="353">
        <f t="shared" si="1"/>
        <v>0</v>
      </c>
      <c r="T61" s="353">
        <f t="shared" si="1"/>
        <v>0</v>
      </c>
      <c r="U61" s="353">
        <f t="shared" si="1"/>
        <v>0</v>
      </c>
      <c r="V61" s="353">
        <f t="shared" si="1"/>
        <v>0</v>
      </c>
      <c r="W61" s="353">
        <f t="shared" si="1"/>
        <v>0</v>
      </c>
      <c r="X61" s="353">
        <f t="shared" si="1"/>
        <v>0</v>
      </c>
      <c r="Y61" s="353">
        <f t="shared" si="1"/>
        <v>0</v>
      </c>
      <c r="Z61" s="353">
        <f t="shared" si="1"/>
        <v>0</v>
      </c>
      <c r="AA61" s="353">
        <f t="shared" si="1"/>
        <v>0</v>
      </c>
      <c r="AB61" s="353">
        <f t="shared" si="1"/>
        <v>0</v>
      </c>
      <c r="AC61" s="353">
        <f t="shared" si="1"/>
        <v>0</v>
      </c>
      <c r="AD61" s="353">
        <f t="shared" si="1"/>
        <v>0</v>
      </c>
      <c r="AE61" s="353">
        <f t="shared" si="1"/>
        <v>0</v>
      </c>
      <c r="AF61" s="353">
        <f t="shared" si="1"/>
        <v>0</v>
      </c>
      <c r="AG61" s="353">
        <f t="shared" si="1"/>
        <v>0</v>
      </c>
      <c r="AH61" s="353">
        <f t="shared" si="1"/>
        <v>0</v>
      </c>
      <c r="AI61" s="353">
        <f t="shared" si="1"/>
        <v>0</v>
      </c>
      <c r="AJ61" s="353">
        <f t="shared" si="1"/>
        <v>0</v>
      </c>
      <c r="AK61" s="353">
        <f t="shared" si="1"/>
        <v>0</v>
      </c>
      <c r="AL61" s="353">
        <f t="shared" si="1"/>
        <v>0</v>
      </c>
      <c r="AM61" s="353">
        <f t="shared" si="1"/>
        <v>0</v>
      </c>
      <c r="AN61" s="353">
        <f t="shared" si="1"/>
        <v>0</v>
      </c>
      <c r="AO61" s="353">
        <f t="shared" si="1"/>
        <v>0</v>
      </c>
      <c r="AP61" s="353">
        <f t="shared" si="1"/>
        <v>0</v>
      </c>
      <c r="AQ61" s="353">
        <f t="shared" si="1"/>
        <v>0</v>
      </c>
      <c r="AR61" s="353">
        <f t="shared" si="1"/>
        <v>0</v>
      </c>
      <c r="AS61" s="353">
        <f t="shared" si="1"/>
        <v>0</v>
      </c>
      <c r="AT61" s="353">
        <f t="shared" si="1"/>
        <v>0</v>
      </c>
      <c r="AU61" s="353">
        <f t="shared" si="1"/>
        <v>0</v>
      </c>
      <c r="AV61" s="353">
        <f t="shared" si="1"/>
        <v>0</v>
      </c>
      <c r="AW61" s="353">
        <f t="shared" si="1"/>
        <v>0</v>
      </c>
      <c r="AX61" s="353">
        <f t="shared" si="1"/>
        <v>0</v>
      </c>
      <c r="AY61" s="186"/>
      <c r="AZ61" s="186"/>
      <c r="BA61" s="186"/>
      <c r="BB61" s="186"/>
      <c r="BC61" s="186"/>
      <c r="BD61" s="186"/>
      <c r="BE61" s="186"/>
      <c r="BF61" s="186"/>
      <c r="BG61" s="186"/>
      <c r="BH61" s="186"/>
      <c r="BI61" s="186"/>
      <c r="BJ61" s="186"/>
      <c r="BK61" s="186"/>
      <c r="BL61" s="186"/>
      <c r="BM61" s="186"/>
      <c r="BN61" s="186"/>
      <c r="BO61" s="186"/>
      <c r="BP61" s="186"/>
      <c r="BQ61" s="186"/>
      <c r="BR61" s="186"/>
      <c r="BS61" s="186"/>
      <c r="BT61" s="186"/>
      <c r="BU61" s="186"/>
      <c r="BV61" s="186"/>
      <c r="BW61" s="186"/>
      <c r="BX61" s="186"/>
      <c r="BY61" s="186"/>
      <c r="BZ61" s="186"/>
      <c r="CA61" s="186"/>
      <c r="CB61" s="186"/>
      <c r="CC61" s="186"/>
      <c r="CD61" s="186"/>
      <c r="CE61" s="186"/>
      <c r="CF61" s="186"/>
      <c r="CG61" s="186"/>
      <c r="CH61" s="186"/>
      <c r="CI61" s="186"/>
      <c r="CJ61" s="186"/>
      <c r="CK61" s="186"/>
      <c r="CL61" s="186"/>
      <c r="CM61" s="186"/>
      <c r="CN61" s="186"/>
      <c r="CO61" s="186"/>
      <c r="CP61" s="186"/>
      <c r="CQ61" s="186"/>
      <c r="CR61" s="186"/>
    </row>
    <row r="62" spans="1:112" s="303" customFormat="1" x14ac:dyDescent="0.2">
      <c r="A62" s="722">
        <v>3</v>
      </c>
      <c r="B62" s="722" t="s">
        <v>679</v>
      </c>
      <c r="C62" s="727" t="s">
        <v>365</v>
      </c>
      <c r="D62" s="686"/>
      <c r="E62" s="686"/>
      <c r="F62" s="686"/>
      <c r="G62" s="746" t="s">
        <v>366</v>
      </c>
      <c r="H62" s="747"/>
      <c r="I62" s="686"/>
      <c r="J62" s="345" t="s">
        <v>344</v>
      </c>
      <c r="K62" s="183" t="s">
        <v>309</v>
      </c>
      <c r="L62" s="363">
        <v>366</v>
      </c>
      <c r="M62" s="181"/>
      <c r="N62" s="422"/>
      <c r="O62" s="354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1"/>
      <c r="AG62" s="211"/>
      <c r="AH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</row>
    <row r="63" spans="1:112" s="303" customFormat="1" x14ac:dyDescent="0.2">
      <c r="A63" s="722"/>
      <c r="B63" s="722"/>
      <c r="C63" s="727"/>
      <c r="D63" s="686"/>
      <c r="E63" s="686"/>
      <c r="F63" s="686"/>
      <c r="G63" s="746"/>
      <c r="H63" s="747"/>
      <c r="I63" s="686"/>
      <c r="J63" s="345" t="s">
        <v>345</v>
      </c>
      <c r="K63" s="183" t="s">
        <v>32</v>
      </c>
      <c r="L63" s="363">
        <v>4</v>
      </c>
      <c r="M63" s="421"/>
      <c r="N63" s="422"/>
      <c r="O63" s="354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1"/>
      <c r="AG63" s="211"/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</row>
    <row r="64" spans="1:112" s="303" customFormat="1" x14ac:dyDescent="0.2">
      <c r="A64" s="722"/>
      <c r="B64" s="722"/>
      <c r="C64" s="727"/>
      <c r="D64" s="686"/>
      <c r="E64" s="686"/>
      <c r="F64" s="686"/>
      <c r="G64" s="746"/>
      <c r="H64" s="747"/>
      <c r="I64" s="686"/>
      <c r="J64" s="345" t="s">
        <v>346</v>
      </c>
      <c r="K64" s="183" t="s">
        <v>32</v>
      </c>
      <c r="L64" s="363">
        <v>2</v>
      </c>
      <c r="M64" s="181"/>
      <c r="N64" s="344"/>
      <c r="O64" s="354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1"/>
      <c r="AG64" s="211"/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</row>
    <row r="65" spans="1:50" s="303" customFormat="1" x14ac:dyDescent="0.2">
      <c r="A65" s="722"/>
      <c r="B65" s="722"/>
      <c r="C65" s="727"/>
      <c r="D65" s="686"/>
      <c r="E65" s="686"/>
      <c r="F65" s="686"/>
      <c r="G65" s="746"/>
      <c r="H65" s="747"/>
      <c r="I65" s="686"/>
      <c r="J65" s="345" t="s">
        <v>363</v>
      </c>
      <c r="K65" s="183" t="s">
        <v>32</v>
      </c>
      <c r="L65" s="363">
        <v>2</v>
      </c>
      <c r="M65" s="181"/>
      <c r="N65" s="423"/>
      <c r="O65" s="354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1"/>
      <c r="AG65" s="211"/>
      <c r="AH65" s="211"/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</row>
    <row r="66" spans="1:50" s="303" customFormat="1" ht="25.5" x14ac:dyDescent="0.2">
      <c r="A66" s="722"/>
      <c r="B66" s="722"/>
      <c r="C66" s="727"/>
      <c r="D66" s="686"/>
      <c r="E66" s="686"/>
      <c r="F66" s="686"/>
      <c r="G66" s="746"/>
      <c r="H66" s="747"/>
      <c r="I66" s="686"/>
      <c r="J66" s="345" t="s">
        <v>347</v>
      </c>
      <c r="K66" s="183" t="s">
        <v>32</v>
      </c>
      <c r="L66" s="363">
        <v>4</v>
      </c>
      <c r="M66" s="421"/>
      <c r="N66" s="422"/>
      <c r="O66" s="354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1"/>
      <c r="AG66" s="211"/>
      <c r="AH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</row>
    <row r="67" spans="1:50" s="303" customFormat="1" x14ac:dyDescent="0.2">
      <c r="A67" s="722"/>
      <c r="B67" s="722"/>
      <c r="C67" s="727"/>
      <c r="D67" s="686"/>
      <c r="E67" s="686"/>
      <c r="F67" s="686"/>
      <c r="G67" s="746"/>
      <c r="H67" s="747"/>
      <c r="I67" s="686"/>
      <c r="J67" s="345" t="s">
        <v>348</v>
      </c>
      <c r="K67" s="183" t="s">
        <v>309</v>
      </c>
      <c r="L67" s="363">
        <v>193.4</v>
      </c>
      <c r="M67" s="181"/>
      <c r="N67" s="422"/>
      <c r="O67" s="354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1"/>
      <c r="AG67" s="211"/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</row>
    <row r="68" spans="1:50" s="303" customFormat="1" ht="25.5" x14ac:dyDescent="0.2">
      <c r="A68" s="722"/>
      <c r="B68" s="722"/>
      <c r="C68" s="727"/>
      <c r="D68" s="686"/>
      <c r="E68" s="686"/>
      <c r="F68" s="686"/>
      <c r="G68" s="746"/>
      <c r="H68" s="747"/>
      <c r="I68" s="686"/>
      <c r="J68" s="345" t="s">
        <v>347</v>
      </c>
      <c r="K68" s="183" t="s">
        <v>32</v>
      </c>
      <c r="L68" s="363">
        <v>4</v>
      </c>
      <c r="M68" s="181"/>
      <c r="N68" s="422"/>
      <c r="O68" s="354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1"/>
      <c r="AG68" s="211"/>
      <c r="AH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</row>
    <row r="69" spans="1:50" s="303" customFormat="1" x14ac:dyDescent="0.2">
      <c r="A69" s="722"/>
      <c r="B69" s="722"/>
      <c r="C69" s="727"/>
      <c r="D69" s="686"/>
      <c r="E69" s="686"/>
      <c r="F69" s="686"/>
      <c r="G69" s="746"/>
      <c r="H69" s="747"/>
      <c r="I69" s="686"/>
      <c r="J69" s="345" t="s">
        <v>349</v>
      </c>
      <c r="K69" s="183" t="s">
        <v>32</v>
      </c>
      <c r="L69" s="363">
        <v>2</v>
      </c>
      <c r="M69" s="181"/>
      <c r="N69" s="423"/>
      <c r="O69" s="354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1"/>
      <c r="AG69" s="211"/>
      <c r="AH69" s="211"/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</row>
    <row r="70" spans="1:50" s="303" customFormat="1" x14ac:dyDescent="0.2">
      <c r="A70" s="722"/>
      <c r="B70" s="722"/>
      <c r="C70" s="727"/>
      <c r="D70" s="686"/>
      <c r="E70" s="686"/>
      <c r="F70" s="686"/>
      <c r="G70" s="746"/>
      <c r="H70" s="747"/>
      <c r="I70" s="686"/>
      <c r="J70" s="345" t="s">
        <v>364</v>
      </c>
      <c r="K70" s="183" t="s">
        <v>32</v>
      </c>
      <c r="L70" s="363">
        <v>2</v>
      </c>
      <c r="M70" s="181"/>
      <c r="N70" s="423"/>
      <c r="O70" s="354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1"/>
      <c r="AG70" s="211"/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</row>
    <row r="71" spans="1:50" s="303" customFormat="1" x14ac:dyDescent="0.2">
      <c r="A71" s="722"/>
      <c r="B71" s="722"/>
      <c r="C71" s="727"/>
      <c r="D71" s="686"/>
      <c r="E71" s="686"/>
      <c r="F71" s="686"/>
      <c r="G71" s="746"/>
      <c r="H71" s="747"/>
      <c r="I71" s="686"/>
      <c r="J71" s="345" t="s">
        <v>350</v>
      </c>
      <c r="K71" s="183" t="s">
        <v>32</v>
      </c>
      <c r="L71" s="363">
        <v>4</v>
      </c>
      <c r="M71" s="421"/>
      <c r="N71" s="422"/>
      <c r="O71" s="354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1"/>
      <c r="AG71" s="211"/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</row>
    <row r="72" spans="1:50" s="303" customFormat="1" x14ac:dyDescent="0.2">
      <c r="A72" s="722"/>
      <c r="B72" s="722"/>
      <c r="C72" s="727"/>
      <c r="D72" s="686"/>
      <c r="E72" s="686"/>
      <c r="F72" s="686"/>
      <c r="G72" s="746"/>
      <c r="H72" s="747"/>
      <c r="I72" s="686"/>
      <c r="J72" s="345" t="s">
        <v>348</v>
      </c>
      <c r="K72" s="183" t="s">
        <v>309</v>
      </c>
      <c r="L72" s="363">
        <v>96.7</v>
      </c>
      <c r="M72" s="181"/>
      <c r="N72" s="422"/>
      <c r="O72" s="354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1"/>
      <c r="AG72" s="211"/>
      <c r="AH72" s="211"/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</row>
    <row r="73" spans="1:50" s="303" customFormat="1" ht="25.5" x14ac:dyDescent="0.2">
      <c r="A73" s="722"/>
      <c r="B73" s="722"/>
      <c r="C73" s="727"/>
      <c r="D73" s="686"/>
      <c r="E73" s="686"/>
      <c r="F73" s="686"/>
      <c r="G73" s="746"/>
      <c r="H73" s="747"/>
      <c r="I73" s="686"/>
      <c r="J73" s="345" t="s">
        <v>347</v>
      </c>
      <c r="K73" s="183" t="s">
        <v>32</v>
      </c>
      <c r="L73" s="363">
        <v>2</v>
      </c>
      <c r="M73" s="181"/>
      <c r="N73" s="422"/>
      <c r="O73" s="354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1"/>
      <c r="AG73" s="211"/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</row>
    <row r="74" spans="1:50" s="303" customFormat="1" x14ac:dyDescent="0.2">
      <c r="A74" s="722"/>
      <c r="B74" s="722"/>
      <c r="C74" s="727"/>
      <c r="D74" s="686"/>
      <c r="E74" s="686"/>
      <c r="F74" s="686"/>
      <c r="G74" s="746"/>
      <c r="H74" s="747"/>
      <c r="I74" s="686"/>
      <c r="J74" s="345" t="s">
        <v>349</v>
      </c>
      <c r="K74" s="183" t="s">
        <v>32</v>
      </c>
      <c r="L74" s="363">
        <v>1</v>
      </c>
      <c r="M74" s="181"/>
      <c r="N74" s="344"/>
      <c r="O74" s="354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1"/>
      <c r="AG74" s="211"/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</row>
    <row r="75" spans="1:50" s="303" customFormat="1" x14ac:dyDescent="0.2">
      <c r="A75" s="722"/>
      <c r="B75" s="722"/>
      <c r="C75" s="727"/>
      <c r="D75" s="686"/>
      <c r="E75" s="686"/>
      <c r="F75" s="686"/>
      <c r="G75" s="746"/>
      <c r="H75" s="747"/>
      <c r="I75" s="686"/>
      <c r="J75" s="345" t="s">
        <v>367</v>
      </c>
      <c r="K75" s="183" t="s">
        <v>32</v>
      </c>
      <c r="L75" s="363">
        <v>1</v>
      </c>
      <c r="M75" s="181"/>
      <c r="N75" s="423"/>
      <c r="O75" s="354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1"/>
      <c r="AG75" s="211"/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</row>
    <row r="76" spans="1:50" s="303" customFormat="1" x14ac:dyDescent="0.2">
      <c r="A76" s="722"/>
      <c r="B76" s="722"/>
      <c r="C76" s="727"/>
      <c r="D76" s="686"/>
      <c r="E76" s="686"/>
      <c r="F76" s="686"/>
      <c r="G76" s="746"/>
      <c r="H76" s="747"/>
      <c r="I76" s="686"/>
      <c r="J76" s="345" t="s">
        <v>350</v>
      </c>
      <c r="K76" s="183" t="s">
        <v>32</v>
      </c>
      <c r="L76" s="363">
        <v>2</v>
      </c>
      <c r="M76" s="421"/>
      <c r="N76" s="422"/>
      <c r="O76" s="354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1"/>
      <c r="AG76" s="211"/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</row>
    <row r="77" spans="1:50" s="303" customFormat="1" x14ac:dyDescent="0.2">
      <c r="A77" s="722"/>
      <c r="B77" s="722"/>
      <c r="C77" s="727"/>
      <c r="D77" s="311"/>
      <c r="E77" s="311"/>
      <c r="F77" s="311"/>
      <c r="G77" s="746"/>
      <c r="H77" s="747"/>
      <c r="I77" s="686"/>
      <c r="J77" s="345" t="s">
        <v>351</v>
      </c>
      <c r="K77" s="183" t="s">
        <v>309</v>
      </c>
      <c r="L77" s="363">
        <v>5.3</v>
      </c>
      <c r="M77" s="181"/>
      <c r="N77" s="422"/>
      <c r="O77" s="354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1"/>
      <c r="AG77" s="211"/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</row>
    <row r="78" spans="1:50" s="303" customFormat="1" x14ac:dyDescent="0.2">
      <c r="A78" s="722"/>
      <c r="B78" s="722"/>
      <c r="C78" s="727"/>
      <c r="D78" s="311"/>
      <c r="E78" s="311"/>
      <c r="F78" s="311"/>
      <c r="G78" s="746"/>
      <c r="H78" s="747"/>
      <c r="I78" s="686"/>
      <c r="J78" s="345" t="s">
        <v>352</v>
      </c>
      <c r="K78" s="183" t="s">
        <v>309</v>
      </c>
      <c r="L78" s="363">
        <v>6.6</v>
      </c>
      <c r="M78" s="421"/>
      <c r="N78" s="422"/>
      <c r="O78" s="354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1"/>
      <c r="AG78" s="211"/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</row>
    <row r="79" spans="1:50" s="303" customFormat="1" x14ac:dyDescent="0.2">
      <c r="A79" s="722"/>
      <c r="B79" s="722"/>
      <c r="C79" s="727"/>
      <c r="D79" s="311"/>
      <c r="E79" s="311"/>
      <c r="F79" s="311"/>
      <c r="G79" s="746"/>
      <c r="H79" s="747"/>
      <c r="I79" s="686"/>
      <c r="J79" s="345" t="s">
        <v>353</v>
      </c>
      <c r="K79" s="183" t="s">
        <v>39</v>
      </c>
      <c r="L79" s="363">
        <v>70.260000000000005</v>
      </c>
      <c r="M79" s="181"/>
      <c r="N79" s="422"/>
      <c r="O79" s="354"/>
      <c r="P79" s="211"/>
      <c r="Q79" s="211"/>
      <c r="R79" s="211"/>
      <c r="S79" s="211"/>
      <c r="T79" s="211"/>
      <c r="U79" s="211"/>
      <c r="V79" s="211"/>
      <c r="W79" s="211"/>
      <c r="X79" s="211"/>
      <c r="Y79" s="211"/>
      <c r="Z79" s="211"/>
      <c r="AA79" s="211"/>
      <c r="AB79" s="211"/>
      <c r="AC79" s="211"/>
      <c r="AD79" s="211"/>
      <c r="AE79" s="211"/>
      <c r="AF79" s="211"/>
      <c r="AG79" s="211"/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</row>
    <row r="80" spans="1:50" s="303" customFormat="1" x14ac:dyDescent="0.2">
      <c r="A80" s="722"/>
      <c r="B80" s="722"/>
      <c r="C80" s="727"/>
      <c r="D80" s="311"/>
      <c r="E80" s="311"/>
      <c r="F80" s="311"/>
      <c r="G80" s="746"/>
      <c r="H80" s="747"/>
      <c r="I80" s="686"/>
      <c r="J80" s="345" t="s">
        <v>354</v>
      </c>
      <c r="K80" s="183" t="s">
        <v>31</v>
      </c>
      <c r="L80" s="363">
        <v>5.93</v>
      </c>
      <c r="M80" s="181"/>
      <c r="N80" s="422"/>
      <c r="O80" s="354"/>
      <c r="P80" s="211"/>
      <c r="Q80" s="211"/>
      <c r="R80" s="211"/>
      <c r="S80" s="211"/>
      <c r="T80" s="211"/>
      <c r="U80" s="211"/>
      <c r="V80" s="211"/>
      <c r="W80" s="211"/>
      <c r="X80" s="211"/>
      <c r="Y80" s="211"/>
      <c r="Z80" s="211"/>
      <c r="AA80" s="211"/>
      <c r="AB80" s="211"/>
      <c r="AC80" s="211"/>
      <c r="AD80" s="211"/>
      <c r="AE80" s="211"/>
      <c r="AF80" s="211"/>
      <c r="AG80" s="211"/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</row>
    <row r="81" spans="1:96" s="303" customFormat="1" x14ac:dyDescent="0.2">
      <c r="A81" s="722"/>
      <c r="B81" s="722"/>
      <c r="C81" s="727"/>
      <c r="D81" s="311"/>
      <c r="E81" s="311"/>
      <c r="F81" s="311"/>
      <c r="G81" s="746"/>
      <c r="H81" s="747"/>
      <c r="I81" s="686"/>
      <c r="J81" s="345" t="s">
        <v>355</v>
      </c>
      <c r="K81" s="183" t="s">
        <v>309</v>
      </c>
      <c r="L81" s="363">
        <v>6.2</v>
      </c>
      <c r="M81" s="181"/>
      <c r="N81" s="344"/>
      <c r="O81" s="354"/>
      <c r="P81" s="211"/>
      <c r="Q81" s="211"/>
      <c r="R81" s="211"/>
      <c r="S81" s="211"/>
      <c r="T81" s="211"/>
      <c r="U81" s="211"/>
      <c r="V81" s="211"/>
      <c r="W81" s="211"/>
      <c r="X81" s="211"/>
      <c r="Y81" s="211"/>
      <c r="Z81" s="211"/>
      <c r="AA81" s="211"/>
      <c r="AB81" s="211"/>
      <c r="AC81" s="211"/>
      <c r="AD81" s="211"/>
      <c r="AE81" s="211"/>
      <c r="AF81" s="211"/>
      <c r="AG81" s="211"/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</row>
    <row r="82" spans="1:96" s="303" customFormat="1" x14ac:dyDescent="0.2">
      <c r="A82" s="722"/>
      <c r="B82" s="722"/>
      <c r="C82" s="727"/>
      <c r="D82" s="311"/>
      <c r="E82" s="311"/>
      <c r="F82" s="311"/>
      <c r="G82" s="746"/>
      <c r="H82" s="747"/>
      <c r="I82" s="686"/>
      <c r="J82" s="345" t="s">
        <v>356</v>
      </c>
      <c r="K82" s="183" t="s">
        <v>309</v>
      </c>
      <c r="L82" s="363">
        <v>3.5</v>
      </c>
      <c r="M82" s="181"/>
      <c r="N82" s="422"/>
      <c r="O82" s="354"/>
      <c r="P82" s="211"/>
      <c r="Q82" s="211"/>
      <c r="R82" s="211"/>
      <c r="S82" s="211"/>
      <c r="T82" s="211"/>
      <c r="U82" s="211"/>
      <c r="V82" s="211"/>
      <c r="W82" s="211"/>
      <c r="X82" s="211"/>
      <c r="Y82" s="211"/>
      <c r="Z82" s="211"/>
      <c r="AA82" s="211"/>
      <c r="AB82" s="211"/>
      <c r="AC82" s="211"/>
      <c r="AD82" s="211"/>
      <c r="AE82" s="211"/>
      <c r="AF82" s="211"/>
      <c r="AG82" s="211"/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</row>
    <row r="83" spans="1:96" s="303" customFormat="1" x14ac:dyDescent="0.2">
      <c r="A83" s="722"/>
      <c r="B83" s="722"/>
      <c r="C83" s="727"/>
      <c r="D83" s="311"/>
      <c r="E83" s="311"/>
      <c r="F83" s="311"/>
      <c r="G83" s="746"/>
      <c r="H83" s="747"/>
      <c r="I83" s="686"/>
      <c r="J83" s="345" t="s">
        <v>357</v>
      </c>
      <c r="K83" s="183" t="s">
        <v>31</v>
      </c>
      <c r="L83" s="363">
        <v>0.4</v>
      </c>
      <c r="M83" s="181"/>
      <c r="N83" s="422"/>
      <c r="O83" s="354"/>
      <c r="P83" s="211"/>
      <c r="Q83" s="211"/>
      <c r="R83" s="211"/>
      <c r="S83" s="211"/>
      <c r="T83" s="211"/>
      <c r="U83" s="211"/>
      <c r="V83" s="211"/>
      <c r="W83" s="211"/>
      <c r="X83" s="211"/>
      <c r="Y83" s="211"/>
      <c r="Z83" s="211"/>
      <c r="AA83" s="211"/>
      <c r="AB83" s="211"/>
      <c r="AC83" s="211"/>
      <c r="AD83" s="211"/>
      <c r="AE83" s="211"/>
      <c r="AF83" s="211"/>
      <c r="AG83" s="211"/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</row>
    <row r="84" spans="1:96" s="303" customFormat="1" x14ac:dyDescent="0.2">
      <c r="A84" s="722"/>
      <c r="B84" s="722"/>
      <c r="C84" s="727"/>
      <c r="D84" s="311"/>
      <c r="E84" s="311"/>
      <c r="F84" s="311"/>
      <c r="G84" s="746"/>
      <c r="H84" s="747"/>
      <c r="I84" s="686"/>
      <c r="J84" s="345" t="s">
        <v>358</v>
      </c>
      <c r="K84" s="183" t="s">
        <v>31</v>
      </c>
      <c r="L84" s="356">
        <v>0.02</v>
      </c>
      <c r="M84" s="181"/>
      <c r="N84" s="344"/>
      <c r="O84" s="354"/>
      <c r="P84" s="211"/>
      <c r="Q84" s="211"/>
      <c r="R84" s="211"/>
      <c r="S84" s="211"/>
      <c r="T84" s="211"/>
      <c r="U84" s="211"/>
      <c r="V84" s="211"/>
      <c r="W84" s="211"/>
      <c r="X84" s="211"/>
      <c r="Y84" s="211"/>
      <c r="Z84" s="211"/>
      <c r="AA84" s="211"/>
      <c r="AB84" s="211"/>
      <c r="AC84" s="211"/>
      <c r="AD84" s="211"/>
      <c r="AE84" s="211"/>
      <c r="AF84" s="211"/>
      <c r="AG84" s="211"/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</row>
    <row r="85" spans="1:96" s="303" customFormat="1" x14ac:dyDescent="0.2">
      <c r="A85" s="722"/>
      <c r="B85" s="722"/>
      <c r="C85" s="727"/>
      <c r="D85" s="311"/>
      <c r="E85" s="311"/>
      <c r="F85" s="311"/>
      <c r="G85" s="746"/>
      <c r="H85" s="747"/>
      <c r="I85" s="686"/>
      <c r="J85" s="345" t="s">
        <v>359</v>
      </c>
      <c r="K85" s="183" t="s">
        <v>309</v>
      </c>
      <c r="L85" s="356">
        <v>2</v>
      </c>
      <c r="M85" s="421"/>
      <c r="N85" s="422"/>
      <c r="O85" s="354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</row>
    <row r="86" spans="1:96" s="303" customFormat="1" x14ac:dyDescent="0.2">
      <c r="A86" s="722"/>
      <c r="B86" s="722"/>
      <c r="C86" s="727"/>
      <c r="D86" s="311"/>
      <c r="E86" s="311"/>
      <c r="F86" s="311"/>
      <c r="G86" s="746"/>
      <c r="H86" s="747"/>
      <c r="I86" s="686"/>
      <c r="J86" s="345" t="s">
        <v>360</v>
      </c>
      <c r="K86" s="183" t="s">
        <v>309</v>
      </c>
      <c r="L86" s="356">
        <v>2</v>
      </c>
      <c r="M86" s="421"/>
      <c r="N86" s="422"/>
      <c r="O86" s="354"/>
      <c r="P86" s="211"/>
      <c r="Q86" s="211"/>
      <c r="R86" s="211"/>
      <c r="S86" s="211"/>
      <c r="T86" s="211"/>
      <c r="U86" s="211"/>
      <c r="V86" s="211"/>
      <c r="W86" s="211"/>
      <c r="X86" s="211"/>
      <c r="Y86" s="211"/>
      <c r="Z86" s="211"/>
      <c r="AA86" s="211"/>
      <c r="AB86" s="211"/>
      <c r="AC86" s="211"/>
      <c r="AD86" s="211"/>
      <c r="AE86" s="211"/>
      <c r="AF86" s="211"/>
      <c r="AG86" s="211"/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</row>
    <row r="87" spans="1:96" s="367" customFormat="1" ht="13.5" x14ac:dyDescent="0.25">
      <c r="A87" s="487"/>
      <c r="B87" s="487"/>
      <c r="C87" s="551"/>
      <c r="D87" s="552"/>
      <c r="E87" s="552"/>
      <c r="F87" s="551"/>
      <c r="G87" s="553"/>
      <c r="H87" s="553"/>
      <c r="I87" s="552"/>
      <c r="J87" s="554"/>
      <c r="K87" s="553"/>
      <c r="L87" s="553"/>
      <c r="M87" s="553"/>
      <c r="N87" s="555"/>
      <c r="O87" s="550"/>
      <c r="P87" s="355">
        <f t="shared" ref="P87:AX87" si="2">SUM(P62:P86)/25</f>
        <v>0</v>
      </c>
      <c r="Q87" s="355">
        <f t="shared" si="2"/>
        <v>0</v>
      </c>
      <c r="R87" s="355">
        <f t="shared" si="2"/>
        <v>0</v>
      </c>
      <c r="S87" s="355">
        <f t="shared" si="2"/>
        <v>0</v>
      </c>
      <c r="T87" s="355">
        <f t="shared" si="2"/>
        <v>0</v>
      </c>
      <c r="U87" s="355">
        <f t="shared" si="2"/>
        <v>0</v>
      </c>
      <c r="V87" s="355">
        <f t="shared" si="2"/>
        <v>0</v>
      </c>
      <c r="W87" s="355">
        <f t="shared" si="2"/>
        <v>0</v>
      </c>
      <c r="X87" s="355">
        <f t="shared" si="2"/>
        <v>0</v>
      </c>
      <c r="Y87" s="355">
        <f t="shared" si="2"/>
        <v>0</v>
      </c>
      <c r="Z87" s="355">
        <f t="shared" si="2"/>
        <v>0</v>
      </c>
      <c r="AA87" s="355">
        <f t="shared" si="2"/>
        <v>0</v>
      </c>
      <c r="AB87" s="355">
        <f t="shared" si="2"/>
        <v>0</v>
      </c>
      <c r="AC87" s="355">
        <f t="shared" si="2"/>
        <v>0</v>
      </c>
      <c r="AD87" s="355">
        <f t="shared" si="2"/>
        <v>0</v>
      </c>
      <c r="AE87" s="355">
        <f t="shared" si="2"/>
        <v>0</v>
      </c>
      <c r="AF87" s="355">
        <f t="shared" si="2"/>
        <v>0</v>
      </c>
      <c r="AG87" s="355">
        <f t="shared" si="2"/>
        <v>0</v>
      </c>
      <c r="AH87" s="355">
        <f t="shared" si="2"/>
        <v>0</v>
      </c>
      <c r="AI87" s="355">
        <f t="shared" si="2"/>
        <v>0</v>
      </c>
      <c r="AJ87" s="355">
        <f t="shared" si="2"/>
        <v>0</v>
      </c>
      <c r="AK87" s="355">
        <f t="shared" si="2"/>
        <v>0</v>
      </c>
      <c r="AL87" s="355">
        <f t="shared" si="2"/>
        <v>0</v>
      </c>
      <c r="AM87" s="355">
        <f t="shared" si="2"/>
        <v>0</v>
      </c>
      <c r="AN87" s="355">
        <f t="shared" si="2"/>
        <v>0</v>
      </c>
      <c r="AO87" s="355">
        <f t="shared" si="2"/>
        <v>0</v>
      </c>
      <c r="AP87" s="355">
        <f t="shared" si="2"/>
        <v>0</v>
      </c>
      <c r="AQ87" s="355">
        <f t="shared" si="2"/>
        <v>0</v>
      </c>
      <c r="AR87" s="355">
        <f t="shared" si="2"/>
        <v>0</v>
      </c>
      <c r="AS87" s="355">
        <f t="shared" si="2"/>
        <v>0</v>
      </c>
      <c r="AT87" s="355">
        <f t="shared" si="2"/>
        <v>0</v>
      </c>
      <c r="AU87" s="355">
        <f t="shared" si="2"/>
        <v>0</v>
      </c>
      <c r="AV87" s="355">
        <f t="shared" si="2"/>
        <v>0</v>
      </c>
      <c r="AW87" s="355">
        <f t="shared" si="2"/>
        <v>0</v>
      </c>
      <c r="AX87" s="355">
        <f t="shared" si="2"/>
        <v>0</v>
      </c>
      <c r="AY87" s="186"/>
      <c r="AZ87" s="186"/>
      <c r="BA87" s="186"/>
      <c r="BB87" s="186"/>
      <c r="BC87" s="186"/>
      <c r="BD87" s="186"/>
      <c r="BE87" s="186"/>
      <c r="BF87" s="186"/>
      <c r="BG87" s="186"/>
      <c r="BH87" s="186"/>
      <c r="BI87" s="186"/>
      <c r="BJ87" s="186"/>
      <c r="BK87" s="186"/>
      <c r="BL87" s="186"/>
      <c r="BM87" s="186"/>
      <c r="BN87" s="186"/>
      <c r="BO87" s="186"/>
      <c r="BP87" s="186"/>
      <c r="BQ87" s="186"/>
      <c r="BR87" s="186"/>
      <c r="BS87" s="186"/>
      <c r="BT87" s="186"/>
      <c r="BU87" s="186"/>
      <c r="BV87" s="186"/>
      <c r="BW87" s="186"/>
      <c r="BX87" s="186"/>
      <c r="BY87" s="186"/>
      <c r="BZ87" s="186"/>
      <c r="CA87" s="186"/>
      <c r="CB87" s="186"/>
      <c r="CC87" s="186"/>
      <c r="CD87" s="186"/>
      <c r="CE87" s="186"/>
      <c r="CF87" s="186"/>
      <c r="CG87" s="186"/>
      <c r="CH87" s="186"/>
      <c r="CI87" s="186"/>
      <c r="CJ87" s="186"/>
      <c r="CK87" s="186"/>
      <c r="CL87" s="186"/>
      <c r="CM87" s="186"/>
      <c r="CN87" s="186"/>
      <c r="CO87" s="186"/>
      <c r="CP87" s="186"/>
      <c r="CQ87" s="186"/>
      <c r="CR87" s="186"/>
    </row>
    <row r="88" spans="1:96" s="303" customFormat="1" x14ac:dyDescent="0.2">
      <c r="A88" s="722">
        <v>4</v>
      </c>
      <c r="B88" s="722" t="s">
        <v>680</v>
      </c>
      <c r="C88" s="727" t="s">
        <v>371</v>
      </c>
      <c r="D88" s="686"/>
      <c r="E88" s="686"/>
      <c r="F88" s="686"/>
      <c r="G88" s="746" t="s">
        <v>372</v>
      </c>
      <c r="H88" s="747"/>
      <c r="I88" s="686"/>
      <c r="J88" s="345" t="s">
        <v>344</v>
      </c>
      <c r="K88" s="183" t="s">
        <v>309</v>
      </c>
      <c r="L88" s="363">
        <v>188</v>
      </c>
      <c r="M88" s="181"/>
      <c r="N88" s="422"/>
      <c r="O88" s="354"/>
      <c r="P88" s="211"/>
      <c r="Q88" s="211"/>
      <c r="R88" s="211"/>
      <c r="S88" s="211"/>
      <c r="T88" s="211"/>
      <c r="U88" s="211"/>
      <c r="V88" s="211"/>
      <c r="W88" s="211"/>
      <c r="X88" s="211"/>
      <c r="Y88" s="211"/>
      <c r="Z88" s="211"/>
      <c r="AA88" s="211"/>
      <c r="AB88" s="211"/>
      <c r="AC88" s="211"/>
      <c r="AD88" s="211"/>
      <c r="AE88" s="211"/>
      <c r="AF88" s="211"/>
      <c r="AG88" s="211"/>
      <c r="AH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</row>
    <row r="89" spans="1:96" s="303" customFormat="1" x14ac:dyDescent="0.2">
      <c r="A89" s="722"/>
      <c r="B89" s="722"/>
      <c r="C89" s="727"/>
      <c r="D89" s="686"/>
      <c r="E89" s="686"/>
      <c r="F89" s="686"/>
      <c r="G89" s="746"/>
      <c r="H89" s="747"/>
      <c r="I89" s="686"/>
      <c r="J89" s="345" t="s">
        <v>345</v>
      </c>
      <c r="K89" s="183" t="s">
        <v>32</v>
      </c>
      <c r="L89" s="363">
        <v>4</v>
      </c>
      <c r="M89" s="421"/>
      <c r="N89" s="422"/>
      <c r="O89" s="354"/>
      <c r="P89" s="211"/>
      <c r="Q89" s="211"/>
      <c r="R89" s="211"/>
      <c r="S89" s="211"/>
      <c r="T89" s="211"/>
      <c r="U89" s="211"/>
      <c r="V89" s="211"/>
      <c r="W89" s="211"/>
      <c r="X89" s="211"/>
      <c r="Y89" s="211"/>
      <c r="Z89" s="211"/>
      <c r="AA89" s="211"/>
      <c r="AB89" s="211"/>
      <c r="AC89" s="211"/>
      <c r="AD89" s="211"/>
      <c r="AE89" s="211"/>
      <c r="AF89" s="211"/>
      <c r="AG89" s="211"/>
      <c r="AH89" s="211"/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</row>
    <row r="90" spans="1:96" s="303" customFormat="1" x14ac:dyDescent="0.2">
      <c r="A90" s="722"/>
      <c r="B90" s="722"/>
      <c r="C90" s="727"/>
      <c r="D90" s="686"/>
      <c r="E90" s="686"/>
      <c r="F90" s="686"/>
      <c r="G90" s="746"/>
      <c r="H90" s="747"/>
      <c r="I90" s="686"/>
      <c r="J90" s="345" t="s">
        <v>346</v>
      </c>
      <c r="K90" s="183" t="s">
        <v>32</v>
      </c>
      <c r="L90" s="363">
        <v>2</v>
      </c>
      <c r="M90" s="181"/>
      <c r="N90" s="344"/>
      <c r="O90" s="354"/>
      <c r="P90" s="211"/>
      <c r="Q90" s="211"/>
      <c r="R90" s="211"/>
      <c r="S90" s="211"/>
      <c r="T90" s="211"/>
      <c r="U90" s="211"/>
      <c r="V90" s="211"/>
      <c r="W90" s="211"/>
      <c r="X90" s="211"/>
      <c r="Y90" s="211"/>
      <c r="Z90" s="211"/>
      <c r="AA90" s="211"/>
      <c r="AB90" s="211"/>
      <c r="AC90" s="211"/>
      <c r="AD90" s="211"/>
      <c r="AE90" s="211"/>
      <c r="AF90" s="211"/>
      <c r="AG90" s="211"/>
      <c r="AH90" s="211"/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</row>
    <row r="91" spans="1:96" s="303" customFormat="1" x14ac:dyDescent="0.2">
      <c r="A91" s="722"/>
      <c r="B91" s="722"/>
      <c r="C91" s="727"/>
      <c r="D91" s="686"/>
      <c r="E91" s="686"/>
      <c r="F91" s="686"/>
      <c r="G91" s="746"/>
      <c r="H91" s="747"/>
      <c r="I91" s="686"/>
      <c r="J91" s="345" t="s">
        <v>363</v>
      </c>
      <c r="K91" s="183" t="s">
        <v>32</v>
      </c>
      <c r="L91" s="363">
        <v>2</v>
      </c>
      <c r="M91" s="181"/>
      <c r="N91" s="344"/>
      <c r="O91" s="354"/>
      <c r="P91" s="211"/>
      <c r="Q91" s="211"/>
      <c r="R91" s="211"/>
      <c r="S91" s="211"/>
      <c r="T91" s="211"/>
      <c r="U91" s="211"/>
      <c r="V91" s="211"/>
      <c r="W91" s="211"/>
      <c r="X91" s="211"/>
      <c r="Y91" s="211"/>
      <c r="Z91" s="211"/>
      <c r="AA91" s="211"/>
      <c r="AB91" s="211"/>
      <c r="AC91" s="211"/>
      <c r="AD91" s="211"/>
      <c r="AE91" s="211"/>
      <c r="AF91" s="211"/>
      <c r="AG91" s="211"/>
      <c r="AH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</row>
    <row r="92" spans="1:96" s="303" customFormat="1" ht="25.5" x14ac:dyDescent="0.2">
      <c r="A92" s="722"/>
      <c r="B92" s="722"/>
      <c r="C92" s="727"/>
      <c r="D92" s="686"/>
      <c r="E92" s="686"/>
      <c r="F92" s="686"/>
      <c r="G92" s="746"/>
      <c r="H92" s="747"/>
      <c r="I92" s="686"/>
      <c r="J92" s="345" t="s">
        <v>347</v>
      </c>
      <c r="K92" s="183" t="s">
        <v>32</v>
      </c>
      <c r="L92" s="363">
        <v>4</v>
      </c>
      <c r="M92" s="421"/>
      <c r="N92" s="422"/>
      <c r="O92" s="354"/>
      <c r="P92" s="211"/>
      <c r="Q92" s="211"/>
      <c r="R92" s="211"/>
      <c r="S92" s="211"/>
      <c r="T92" s="211"/>
      <c r="U92" s="211"/>
      <c r="V92" s="211"/>
      <c r="W92" s="211"/>
      <c r="X92" s="211"/>
      <c r="Y92" s="211"/>
      <c r="Z92" s="211"/>
      <c r="AA92" s="211"/>
      <c r="AB92" s="211"/>
      <c r="AC92" s="211"/>
      <c r="AD92" s="211"/>
      <c r="AE92" s="211"/>
      <c r="AF92" s="211"/>
      <c r="AG92" s="211"/>
      <c r="AH92" s="211"/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</row>
    <row r="93" spans="1:96" s="303" customFormat="1" x14ac:dyDescent="0.2">
      <c r="A93" s="722"/>
      <c r="B93" s="722"/>
      <c r="C93" s="727"/>
      <c r="D93" s="686"/>
      <c r="E93" s="686"/>
      <c r="F93" s="686"/>
      <c r="G93" s="746"/>
      <c r="H93" s="747"/>
      <c r="I93" s="686"/>
      <c r="J93" s="345" t="s">
        <v>348</v>
      </c>
      <c r="K93" s="183" t="s">
        <v>309</v>
      </c>
      <c r="L93" s="363">
        <v>276</v>
      </c>
      <c r="M93" s="181"/>
      <c r="N93" s="422"/>
      <c r="O93" s="354"/>
      <c r="P93" s="211"/>
      <c r="Q93" s="211"/>
      <c r="R93" s="211"/>
      <c r="S93" s="211"/>
      <c r="T93" s="211"/>
      <c r="U93" s="211"/>
      <c r="V93" s="211"/>
      <c r="W93" s="211"/>
      <c r="X93" s="211"/>
      <c r="Y93" s="211"/>
      <c r="Z93" s="211"/>
      <c r="AA93" s="211"/>
      <c r="AB93" s="211"/>
      <c r="AC93" s="211"/>
      <c r="AD93" s="211"/>
      <c r="AE93" s="211"/>
      <c r="AF93" s="211"/>
      <c r="AG93" s="211"/>
      <c r="AH93" s="211"/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</row>
    <row r="94" spans="1:96" s="303" customFormat="1" ht="25.5" x14ac:dyDescent="0.2">
      <c r="A94" s="722"/>
      <c r="B94" s="722"/>
      <c r="C94" s="727"/>
      <c r="D94" s="686"/>
      <c r="E94" s="686"/>
      <c r="F94" s="686"/>
      <c r="G94" s="746"/>
      <c r="H94" s="747"/>
      <c r="I94" s="686"/>
      <c r="J94" s="345" t="s">
        <v>347</v>
      </c>
      <c r="K94" s="183" t="s">
        <v>32</v>
      </c>
      <c r="L94" s="363">
        <v>4</v>
      </c>
      <c r="M94" s="421"/>
      <c r="N94" s="422"/>
      <c r="O94" s="354"/>
      <c r="P94" s="211"/>
      <c r="Q94" s="211"/>
      <c r="R94" s="211"/>
      <c r="S94" s="211"/>
      <c r="T94" s="211"/>
      <c r="U94" s="211"/>
      <c r="V94" s="211"/>
      <c r="W94" s="211"/>
      <c r="X94" s="211"/>
      <c r="Y94" s="211"/>
      <c r="Z94" s="211"/>
      <c r="AA94" s="211"/>
      <c r="AB94" s="211"/>
      <c r="AC94" s="211"/>
      <c r="AD94" s="211"/>
      <c r="AE94" s="211"/>
      <c r="AF94" s="211"/>
      <c r="AG94" s="211"/>
      <c r="AH94" s="211"/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</row>
    <row r="95" spans="1:96" s="303" customFormat="1" x14ac:dyDescent="0.2">
      <c r="A95" s="722"/>
      <c r="B95" s="722"/>
      <c r="C95" s="727"/>
      <c r="D95" s="686"/>
      <c r="E95" s="686"/>
      <c r="F95" s="686"/>
      <c r="G95" s="746"/>
      <c r="H95" s="747"/>
      <c r="I95" s="686"/>
      <c r="J95" s="345" t="s">
        <v>349</v>
      </c>
      <c r="K95" s="183" t="s">
        <v>32</v>
      </c>
      <c r="L95" s="363">
        <v>2</v>
      </c>
      <c r="M95" s="181"/>
      <c r="N95" s="344"/>
      <c r="O95" s="354"/>
      <c r="P95" s="211"/>
      <c r="Q95" s="211"/>
      <c r="R95" s="211"/>
      <c r="S95" s="211"/>
      <c r="T95" s="211"/>
      <c r="U95" s="211"/>
      <c r="V95" s="211"/>
      <c r="W95" s="211"/>
      <c r="X95" s="211"/>
      <c r="Y95" s="211"/>
      <c r="Z95" s="211"/>
      <c r="AA95" s="211"/>
      <c r="AB95" s="211"/>
      <c r="AC95" s="211"/>
      <c r="AD95" s="211"/>
      <c r="AE95" s="211"/>
      <c r="AF95" s="211"/>
      <c r="AG95" s="211"/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</row>
    <row r="96" spans="1:96" s="303" customFormat="1" x14ac:dyDescent="0.2">
      <c r="A96" s="722"/>
      <c r="B96" s="722"/>
      <c r="C96" s="727"/>
      <c r="D96" s="686"/>
      <c r="E96" s="686"/>
      <c r="F96" s="686"/>
      <c r="G96" s="746"/>
      <c r="H96" s="747"/>
      <c r="I96" s="686"/>
      <c r="J96" s="345" t="s">
        <v>367</v>
      </c>
      <c r="K96" s="183" t="s">
        <v>32</v>
      </c>
      <c r="L96" s="363">
        <v>2</v>
      </c>
      <c r="M96" s="181"/>
      <c r="N96" s="344"/>
      <c r="O96" s="354"/>
      <c r="P96" s="211"/>
      <c r="Q96" s="211"/>
      <c r="R96" s="211"/>
      <c r="S96" s="211"/>
      <c r="T96" s="211"/>
      <c r="U96" s="211"/>
      <c r="V96" s="211"/>
      <c r="W96" s="211"/>
      <c r="X96" s="211"/>
      <c r="Y96" s="211"/>
      <c r="Z96" s="211"/>
      <c r="AA96" s="211"/>
      <c r="AB96" s="211"/>
      <c r="AC96" s="211"/>
      <c r="AD96" s="211"/>
      <c r="AE96" s="211"/>
      <c r="AF96" s="211"/>
      <c r="AG96" s="211"/>
      <c r="AH96" s="211"/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</row>
    <row r="97" spans="1:50" s="303" customFormat="1" x14ac:dyDescent="0.2">
      <c r="A97" s="722"/>
      <c r="B97" s="722"/>
      <c r="C97" s="727"/>
      <c r="D97" s="686"/>
      <c r="E97" s="686"/>
      <c r="F97" s="686"/>
      <c r="G97" s="746"/>
      <c r="H97" s="747"/>
      <c r="I97" s="686"/>
      <c r="J97" s="345" t="s">
        <v>350</v>
      </c>
      <c r="K97" s="183" t="s">
        <v>32</v>
      </c>
      <c r="L97" s="363">
        <v>4</v>
      </c>
      <c r="M97" s="421"/>
      <c r="N97" s="422"/>
      <c r="O97" s="354"/>
      <c r="P97" s="211"/>
      <c r="Q97" s="211"/>
      <c r="R97" s="211"/>
      <c r="S97" s="211"/>
      <c r="T97" s="211"/>
      <c r="U97" s="211"/>
      <c r="V97" s="211"/>
      <c r="W97" s="211"/>
      <c r="X97" s="211"/>
      <c r="Y97" s="211"/>
      <c r="Z97" s="211"/>
      <c r="AA97" s="211"/>
      <c r="AB97" s="211"/>
      <c r="AC97" s="211"/>
      <c r="AD97" s="211"/>
      <c r="AE97" s="211"/>
      <c r="AF97" s="211"/>
      <c r="AG97" s="211"/>
      <c r="AH97" s="211"/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</row>
    <row r="98" spans="1:50" s="303" customFormat="1" x14ac:dyDescent="0.2">
      <c r="A98" s="722"/>
      <c r="B98" s="722"/>
      <c r="C98" s="727"/>
      <c r="D98" s="686"/>
      <c r="E98" s="686"/>
      <c r="F98" s="686"/>
      <c r="G98" s="746"/>
      <c r="H98" s="747"/>
      <c r="I98" s="686"/>
      <c r="J98" s="345" t="s">
        <v>348</v>
      </c>
      <c r="K98" s="183" t="s">
        <v>309</v>
      </c>
      <c r="L98" s="363">
        <v>138</v>
      </c>
      <c r="M98" s="181"/>
      <c r="N98" s="422"/>
      <c r="O98" s="354"/>
      <c r="P98" s="211"/>
      <c r="Q98" s="211"/>
      <c r="R98" s="211"/>
      <c r="S98" s="211"/>
      <c r="T98" s="211"/>
      <c r="U98" s="211"/>
      <c r="V98" s="211"/>
      <c r="W98" s="211"/>
      <c r="X98" s="211"/>
      <c r="Y98" s="211"/>
      <c r="Z98" s="211"/>
      <c r="AA98" s="211"/>
      <c r="AB98" s="211"/>
      <c r="AC98" s="211"/>
      <c r="AD98" s="211"/>
      <c r="AE98" s="211"/>
      <c r="AF98" s="211"/>
      <c r="AG98" s="211"/>
      <c r="AH98" s="211"/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</row>
    <row r="99" spans="1:50" s="303" customFormat="1" ht="25.5" x14ac:dyDescent="0.2">
      <c r="A99" s="722"/>
      <c r="B99" s="722"/>
      <c r="C99" s="727"/>
      <c r="D99" s="686"/>
      <c r="E99" s="686"/>
      <c r="F99" s="686"/>
      <c r="G99" s="746"/>
      <c r="H99" s="747"/>
      <c r="I99" s="686"/>
      <c r="J99" s="345" t="s">
        <v>347</v>
      </c>
      <c r="K99" s="183" t="s">
        <v>32</v>
      </c>
      <c r="L99" s="363">
        <v>2</v>
      </c>
      <c r="M99" s="421"/>
      <c r="N99" s="422"/>
      <c r="O99" s="354"/>
      <c r="P99" s="211"/>
      <c r="Q99" s="211"/>
      <c r="R99" s="211"/>
      <c r="S99" s="211"/>
      <c r="T99" s="211"/>
      <c r="U99" s="211"/>
      <c r="V99" s="211"/>
      <c r="W99" s="211"/>
      <c r="X99" s="211"/>
      <c r="Y99" s="211"/>
      <c r="Z99" s="211"/>
      <c r="AA99" s="211"/>
      <c r="AB99" s="211"/>
      <c r="AC99" s="211"/>
      <c r="AD99" s="211"/>
      <c r="AE99" s="211"/>
      <c r="AF99" s="211"/>
      <c r="AG99" s="211"/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</row>
    <row r="100" spans="1:50" s="303" customFormat="1" x14ac:dyDescent="0.2">
      <c r="A100" s="722"/>
      <c r="B100" s="722"/>
      <c r="C100" s="727"/>
      <c r="D100" s="686"/>
      <c r="E100" s="686"/>
      <c r="F100" s="686"/>
      <c r="G100" s="746"/>
      <c r="H100" s="747"/>
      <c r="I100" s="686"/>
      <c r="J100" s="345" t="s">
        <v>349</v>
      </c>
      <c r="K100" s="183" t="s">
        <v>32</v>
      </c>
      <c r="L100" s="363">
        <v>1</v>
      </c>
      <c r="M100" s="181"/>
      <c r="N100" s="344"/>
      <c r="O100" s="354"/>
      <c r="P100" s="211"/>
      <c r="Q100" s="211"/>
      <c r="R100" s="211"/>
      <c r="S100" s="211"/>
      <c r="T100" s="211"/>
      <c r="U100" s="211"/>
      <c r="V100" s="211"/>
      <c r="W100" s="211"/>
      <c r="X100" s="211"/>
      <c r="Y100" s="211"/>
      <c r="Z100" s="211"/>
      <c r="AA100" s="211"/>
      <c r="AB100" s="211"/>
      <c r="AC100" s="211"/>
      <c r="AD100" s="211"/>
      <c r="AE100" s="211"/>
      <c r="AF100" s="211"/>
      <c r="AG100" s="211"/>
      <c r="AH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</row>
    <row r="101" spans="1:50" s="303" customFormat="1" x14ac:dyDescent="0.2">
      <c r="A101" s="722"/>
      <c r="B101" s="722"/>
      <c r="C101" s="727"/>
      <c r="D101" s="686"/>
      <c r="E101" s="686"/>
      <c r="F101" s="686"/>
      <c r="G101" s="746"/>
      <c r="H101" s="747"/>
      <c r="I101" s="686"/>
      <c r="J101" s="345" t="s">
        <v>367</v>
      </c>
      <c r="K101" s="183" t="s">
        <v>32</v>
      </c>
      <c r="L101" s="363">
        <v>1</v>
      </c>
      <c r="M101" s="181"/>
      <c r="N101" s="344"/>
      <c r="O101" s="354"/>
      <c r="P101" s="211"/>
      <c r="Q101" s="211"/>
      <c r="R101" s="211"/>
      <c r="S101" s="211"/>
      <c r="T101" s="211"/>
      <c r="U101" s="211"/>
      <c r="V101" s="211"/>
      <c r="W101" s="211"/>
      <c r="X101" s="211"/>
      <c r="Y101" s="211"/>
      <c r="Z101" s="211"/>
      <c r="AA101" s="211"/>
      <c r="AB101" s="211"/>
      <c r="AC101" s="211"/>
      <c r="AD101" s="211"/>
      <c r="AE101" s="211"/>
      <c r="AF101" s="211"/>
      <c r="AG101" s="211"/>
      <c r="AH101" s="211"/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</row>
    <row r="102" spans="1:50" s="303" customFormat="1" x14ac:dyDescent="0.2">
      <c r="A102" s="722"/>
      <c r="B102" s="722"/>
      <c r="C102" s="727"/>
      <c r="D102" s="686"/>
      <c r="E102" s="686"/>
      <c r="F102" s="686"/>
      <c r="G102" s="746"/>
      <c r="H102" s="747"/>
      <c r="I102" s="686"/>
      <c r="J102" s="345" t="s">
        <v>350</v>
      </c>
      <c r="K102" s="183" t="s">
        <v>32</v>
      </c>
      <c r="L102" s="363">
        <v>2</v>
      </c>
      <c r="M102" s="421"/>
      <c r="N102" s="422"/>
      <c r="O102" s="354"/>
      <c r="P102" s="211"/>
      <c r="Q102" s="211"/>
      <c r="R102" s="211"/>
      <c r="S102" s="211"/>
      <c r="T102" s="211"/>
      <c r="U102" s="211"/>
      <c r="V102" s="211"/>
      <c r="W102" s="211"/>
      <c r="X102" s="211"/>
      <c r="Y102" s="211"/>
      <c r="Z102" s="211"/>
      <c r="AA102" s="211"/>
      <c r="AB102" s="211"/>
      <c r="AC102" s="211"/>
      <c r="AD102" s="211"/>
      <c r="AE102" s="211"/>
      <c r="AF102" s="211"/>
      <c r="AG102" s="211"/>
      <c r="AH102" s="211"/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</row>
    <row r="103" spans="1:50" s="303" customFormat="1" x14ac:dyDescent="0.2">
      <c r="A103" s="722"/>
      <c r="B103" s="722"/>
      <c r="C103" s="727"/>
      <c r="D103" s="311"/>
      <c r="E103" s="311"/>
      <c r="F103" s="311"/>
      <c r="G103" s="746"/>
      <c r="H103" s="747"/>
      <c r="I103" s="686"/>
      <c r="J103" s="345" t="s">
        <v>351</v>
      </c>
      <c r="K103" s="183" t="s">
        <v>309</v>
      </c>
      <c r="L103" s="363">
        <v>5</v>
      </c>
      <c r="M103" s="181"/>
      <c r="N103" s="422"/>
      <c r="O103" s="354"/>
      <c r="P103" s="211"/>
      <c r="Q103" s="211"/>
      <c r="R103" s="211"/>
      <c r="S103" s="211"/>
      <c r="T103" s="211"/>
      <c r="U103" s="211"/>
      <c r="V103" s="211"/>
      <c r="W103" s="211"/>
      <c r="X103" s="211"/>
      <c r="Y103" s="211"/>
      <c r="Z103" s="211"/>
      <c r="AA103" s="211"/>
      <c r="AB103" s="211"/>
      <c r="AC103" s="211"/>
      <c r="AD103" s="211"/>
      <c r="AE103" s="211"/>
      <c r="AF103" s="211"/>
      <c r="AG103" s="211"/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</row>
    <row r="104" spans="1:50" s="303" customFormat="1" x14ac:dyDescent="0.2">
      <c r="A104" s="722"/>
      <c r="B104" s="722"/>
      <c r="C104" s="727"/>
      <c r="D104" s="311"/>
      <c r="E104" s="311"/>
      <c r="F104" s="311"/>
      <c r="G104" s="746"/>
      <c r="H104" s="747"/>
      <c r="I104" s="686"/>
      <c r="J104" s="345" t="s">
        <v>352</v>
      </c>
      <c r="K104" s="183" t="s">
        <v>309</v>
      </c>
      <c r="L104" s="363">
        <v>5.5</v>
      </c>
      <c r="M104" s="421"/>
      <c r="N104" s="422"/>
      <c r="O104" s="354"/>
      <c r="P104" s="211"/>
      <c r="Q104" s="211"/>
      <c r="R104" s="211"/>
      <c r="S104" s="211"/>
      <c r="T104" s="211"/>
      <c r="U104" s="211"/>
      <c r="V104" s="211"/>
      <c r="W104" s="211"/>
      <c r="X104" s="211"/>
      <c r="Y104" s="211"/>
      <c r="Z104" s="211"/>
      <c r="AA104" s="211"/>
      <c r="AB104" s="211"/>
      <c r="AC104" s="211"/>
      <c r="AD104" s="211"/>
      <c r="AE104" s="211"/>
      <c r="AF104" s="211"/>
      <c r="AG104" s="211"/>
      <c r="AH104" s="211"/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</row>
    <row r="105" spans="1:50" s="303" customFormat="1" x14ac:dyDescent="0.2">
      <c r="A105" s="722"/>
      <c r="B105" s="722"/>
      <c r="C105" s="727"/>
      <c r="D105" s="311"/>
      <c r="E105" s="311"/>
      <c r="F105" s="311"/>
      <c r="G105" s="746"/>
      <c r="H105" s="747"/>
      <c r="I105" s="686"/>
      <c r="J105" s="345" t="s">
        <v>353</v>
      </c>
      <c r="K105" s="183" t="s">
        <v>39</v>
      </c>
      <c r="L105" s="363">
        <v>36</v>
      </c>
      <c r="M105" s="181"/>
      <c r="N105" s="422"/>
      <c r="O105" s="354"/>
      <c r="P105" s="211"/>
      <c r="Q105" s="211"/>
      <c r="R105" s="211"/>
      <c r="S105" s="211"/>
      <c r="T105" s="211"/>
      <c r="U105" s="211"/>
      <c r="V105" s="211"/>
      <c r="W105" s="211"/>
      <c r="X105" s="211"/>
      <c r="Y105" s="211"/>
      <c r="Z105" s="211"/>
      <c r="AA105" s="211"/>
      <c r="AB105" s="211"/>
      <c r="AC105" s="211"/>
      <c r="AD105" s="211"/>
      <c r="AE105" s="211"/>
      <c r="AF105" s="211"/>
      <c r="AG105" s="211"/>
      <c r="AH105" s="211"/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</row>
    <row r="106" spans="1:50" s="303" customFormat="1" x14ac:dyDescent="0.2">
      <c r="A106" s="722"/>
      <c r="B106" s="722"/>
      <c r="C106" s="727"/>
      <c r="D106" s="311"/>
      <c r="E106" s="311"/>
      <c r="F106" s="311"/>
      <c r="G106" s="746"/>
      <c r="H106" s="747"/>
      <c r="I106" s="686"/>
      <c r="J106" s="345" t="s">
        <v>354</v>
      </c>
      <c r="K106" s="183" t="s">
        <v>31</v>
      </c>
      <c r="L106" s="363">
        <v>3</v>
      </c>
      <c r="M106" s="181"/>
      <c r="N106" s="422"/>
      <c r="O106" s="354"/>
      <c r="P106" s="211"/>
      <c r="Q106" s="211"/>
      <c r="R106" s="211"/>
      <c r="S106" s="211"/>
      <c r="T106" s="211"/>
      <c r="U106" s="211"/>
      <c r="V106" s="211"/>
      <c r="W106" s="211"/>
      <c r="X106" s="211"/>
      <c r="Y106" s="211"/>
      <c r="Z106" s="211"/>
      <c r="AA106" s="211"/>
      <c r="AB106" s="211"/>
      <c r="AC106" s="211"/>
      <c r="AD106" s="211"/>
      <c r="AE106" s="211"/>
      <c r="AF106" s="211"/>
      <c r="AG106" s="211"/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</row>
    <row r="107" spans="1:50" s="303" customFormat="1" x14ac:dyDescent="0.2">
      <c r="A107" s="722"/>
      <c r="B107" s="722"/>
      <c r="C107" s="727"/>
      <c r="D107" s="311"/>
      <c r="E107" s="311"/>
      <c r="F107" s="311"/>
      <c r="G107" s="746"/>
      <c r="H107" s="747"/>
      <c r="I107" s="686"/>
      <c r="J107" s="345" t="s">
        <v>355</v>
      </c>
      <c r="K107" s="183" t="s">
        <v>309</v>
      </c>
      <c r="L107" s="363">
        <v>3.19</v>
      </c>
      <c r="M107" s="181"/>
      <c r="N107" s="344"/>
      <c r="O107" s="354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</row>
    <row r="108" spans="1:50" s="303" customFormat="1" x14ac:dyDescent="0.2">
      <c r="A108" s="722"/>
      <c r="B108" s="722"/>
      <c r="C108" s="727"/>
      <c r="D108" s="311"/>
      <c r="E108" s="311"/>
      <c r="F108" s="311"/>
      <c r="G108" s="746"/>
      <c r="H108" s="747"/>
      <c r="I108" s="686"/>
      <c r="J108" s="345" t="s">
        <v>356</v>
      </c>
      <c r="K108" s="183" t="s">
        <v>309</v>
      </c>
      <c r="L108" s="363">
        <v>1.8</v>
      </c>
      <c r="M108" s="181"/>
      <c r="N108" s="422"/>
      <c r="O108" s="354"/>
      <c r="P108" s="211"/>
      <c r="Q108" s="211"/>
      <c r="R108" s="211"/>
      <c r="S108" s="211"/>
      <c r="T108" s="211"/>
      <c r="U108" s="211"/>
      <c r="V108" s="211"/>
      <c r="W108" s="211"/>
      <c r="X108" s="211"/>
      <c r="Y108" s="211"/>
      <c r="Z108" s="211"/>
      <c r="AA108" s="211"/>
      <c r="AB108" s="211"/>
      <c r="AC108" s="211"/>
      <c r="AD108" s="211"/>
      <c r="AE108" s="211"/>
      <c r="AF108" s="211"/>
      <c r="AG108" s="211"/>
      <c r="AH108" s="211"/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</row>
    <row r="109" spans="1:50" s="303" customFormat="1" x14ac:dyDescent="0.2">
      <c r="A109" s="722"/>
      <c r="B109" s="722"/>
      <c r="C109" s="727"/>
      <c r="D109" s="311"/>
      <c r="E109" s="311"/>
      <c r="F109" s="311"/>
      <c r="G109" s="746"/>
      <c r="H109" s="747"/>
      <c r="I109" s="686"/>
      <c r="J109" s="345" t="s">
        <v>357</v>
      </c>
      <c r="K109" s="183" t="s">
        <v>31</v>
      </c>
      <c r="L109" s="363">
        <v>0.4</v>
      </c>
      <c r="M109" s="181"/>
      <c r="N109" s="422"/>
      <c r="O109" s="354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</row>
    <row r="110" spans="1:50" s="303" customFormat="1" x14ac:dyDescent="0.2">
      <c r="A110" s="722"/>
      <c r="B110" s="722"/>
      <c r="C110" s="727"/>
      <c r="D110" s="311"/>
      <c r="E110" s="311"/>
      <c r="F110" s="311"/>
      <c r="G110" s="746"/>
      <c r="H110" s="747"/>
      <c r="I110" s="686"/>
      <c r="J110" s="345" t="s">
        <v>358</v>
      </c>
      <c r="K110" s="183" t="s">
        <v>31</v>
      </c>
      <c r="L110" s="356">
        <v>0.02</v>
      </c>
      <c r="M110" s="181"/>
      <c r="N110" s="344"/>
      <c r="O110" s="354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</row>
    <row r="111" spans="1:50" s="303" customFormat="1" x14ac:dyDescent="0.2">
      <c r="A111" s="722"/>
      <c r="B111" s="722"/>
      <c r="C111" s="727"/>
      <c r="D111" s="311"/>
      <c r="E111" s="311"/>
      <c r="F111" s="311"/>
      <c r="G111" s="746"/>
      <c r="H111" s="747"/>
      <c r="I111" s="686"/>
      <c r="J111" s="345" t="s">
        <v>359</v>
      </c>
      <c r="K111" s="183" t="s">
        <v>309</v>
      </c>
      <c r="L111" s="356">
        <v>2</v>
      </c>
      <c r="M111" s="181"/>
      <c r="N111" s="344"/>
      <c r="O111" s="354"/>
      <c r="P111" s="211"/>
      <c r="Q111" s="211"/>
      <c r="R111" s="211"/>
      <c r="S111" s="211"/>
      <c r="T111" s="211"/>
      <c r="U111" s="211"/>
      <c r="V111" s="211"/>
      <c r="W111" s="211"/>
      <c r="X111" s="211"/>
      <c r="Y111" s="211"/>
      <c r="Z111" s="211"/>
      <c r="AA111" s="211"/>
      <c r="AB111" s="211"/>
      <c r="AC111" s="211"/>
      <c r="AD111" s="211"/>
      <c r="AE111" s="211"/>
      <c r="AF111" s="211"/>
      <c r="AG111" s="211"/>
      <c r="AH111" s="211"/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</row>
    <row r="112" spans="1:50" s="303" customFormat="1" x14ac:dyDescent="0.2">
      <c r="A112" s="722"/>
      <c r="B112" s="722"/>
      <c r="C112" s="727"/>
      <c r="D112" s="311"/>
      <c r="E112" s="311"/>
      <c r="F112" s="311"/>
      <c r="G112" s="746"/>
      <c r="H112" s="747"/>
      <c r="I112" s="686"/>
      <c r="J112" s="345" t="s">
        <v>360</v>
      </c>
      <c r="K112" s="183" t="s">
        <v>309</v>
      </c>
      <c r="L112" s="356">
        <v>2</v>
      </c>
      <c r="M112" s="181"/>
      <c r="N112" s="344"/>
      <c r="O112" s="354"/>
      <c r="P112" s="211"/>
      <c r="Q112" s="211"/>
      <c r="R112" s="211"/>
      <c r="S112" s="211"/>
      <c r="T112" s="211"/>
      <c r="U112" s="211"/>
      <c r="V112" s="211"/>
      <c r="W112" s="211"/>
      <c r="X112" s="211"/>
      <c r="Y112" s="211"/>
      <c r="Z112" s="211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</row>
    <row r="113" spans="1:96" s="367" customFormat="1" ht="13.5" x14ac:dyDescent="0.25">
      <c r="A113" s="487"/>
      <c r="B113" s="487"/>
      <c r="C113" s="551"/>
      <c r="D113" s="552"/>
      <c r="E113" s="552"/>
      <c r="F113" s="551"/>
      <c r="G113" s="553"/>
      <c r="H113" s="553"/>
      <c r="I113" s="552"/>
      <c r="J113" s="554"/>
      <c r="K113" s="553"/>
      <c r="L113" s="553"/>
      <c r="M113" s="553"/>
      <c r="N113" s="555"/>
      <c r="O113" s="557"/>
      <c r="P113" s="557">
        <f t="shared" ref="P113:AX113" si="3">SUM(P88:P112)/25</f>
        <v>0</v>
      </c>
      <c r="Q113" s="557">
        <f t="shared" si="3"/>
        <v>0</v>
      </c>
      <c r="R113" s="557">
        <f t="shared" si="3"/>
        <v>0</v>
      </c>
      <c r="S113" s="557">
        <f t="shared" si="3"/>
        <v>0</v>
      </c>
      <c r="T113" s="557">
        <f t="shared" si="3"/>
        <v>0</v>
      </c>
      <c r="U113" s="557">
        <f t="shared" si="3"/>
        <v>0</v>
      </c>
      <c r="V113" s="557">
        <f t="shared" si="3"/>
        <v>0</v>
      </c>
      <c r="W113" s="557">
        <f t="shared" si="3"/>
        <v>0</v>
      </c>
      <c r="X113" s="557">
        <f t="shared" si="3"/>
        <v>0</v>
      </c>
      <c r="Y113" s="557">
        <f t="shared" si="3"/>
        <v>0</v>
      </c>
      <c r="Z113" s="557">
        <f t="shared" si="3"/>
        <v>0</v>
      </c>
      <c r="AA113" s="557">
        <f t="shared" si="3"/>
        <v>0</v>
      </c>
      <c r="AB113" s="557">
        <f t="shared" si="3"/>
        <v>0</v>
      </c>
      <c r="AC113" s="557">
        <f t="shared" si="3"/>
        <v>0</v>
      </c>
      <c r="AD113" s="557">
        <f t="shared" si="3"/>
        <v>0</v>
      </c>
      <c r="AE113" s="557">
        <f t="shared" si="3"/>
        <v>0</v>
      </c>
      <c r="AF113" s="557">
        <f t="shared" si="3"/>
        <v>0</v>
      </c>
      <c r="AG113" s="557">
        <f t="shared" si="3"/>
        <v>0</v>
      </c>
      <c r="AH113" s="557">
        <f t="shared" si="3"/>
        <v>0</v>
      </c>
      <c r="AI113" s="557">
        <f t="shared" si="3"/>
        <v>0</v>
      </c>
      <c r="AJ113" s="557">
        <f t="shared" si="3"/>
        <v>0</v>
      </c>
      <c r="AK113" s="557">
        <f t="shared" si="3"/>
        <v>0</v>
      </c>
      <c r="AL113" s="557">
        <f t="shared" si="3"/>
        <v>0</v>
      </c>
      <c r="AM113" s="557">
        <f t="shared" si="3"/>
        <v>0</v>
      </c>
      <c r="AN113" s="557">
        <f t="shared" si="3"/>
        <v>0</v>
      </c>
      <c r="AO113" s="557">
        <f t="shared" si="3"/>
        <v>0</v>
      </c>
      <c r="AP113" s="557">
        <f t="shared" si="3"/>
        <v>0</v>
      </c>
      <c r="AQ113" s="557">
        <f t="shared" si="3"/>
        <v>0</v>
      </c>
      <c r="AR113" s="557">
        <f t="shared" si="3"/>
        <v>0</v>
      </c>
      <c r="AS113" s="557">
        <f t="shared" si="3"/>
        <v>0</v>
      </c>
      <c r="AT113" s="557">
        <f t="shared" si="3"/>
        <v>0</v>
      </c>
      <c r="AU113" s="557">
        <f t="shared" si="3"/>
        <v>0</v>
      </c>
      <c r="AV113" s="557">
        <f t="shared" si="3"/>
        <v>0</v>
      </c>
      <c r="AW113" s="557">
        <f t="shared" si="3"/>
        <v>0</v>
      </c>
      <c r="AX113" s="557">
        <f t="shared" si="3"/>
        <v>0</v>
      </c>
      <c r="AY113" s="556"/>
      <c r="AZ113" s="186"/>
      <c r="BA113" s="186"/>
      <c r="BB113" s="186"/>
      <c r="BC113" s="186"/>
      <c r="BD113" s="186"/>
      <c r="BE113" s="186"/>
      <c r="BF113" s="186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6"/>
      <c r="BQ113" s="186"/>
      <c r="BR113" s="186"/>
      <c r="BS113" s="186"/>
      <c r="BT113" s="186"/>
      <c r="BU113" s="186"/>
      <c r="BV113" s="186"/>
      <c r="BW113" s="186"/>
      <c r="BX113" s="186"/>
      <c r="BY113" s="186"/>
      <c r="BZ113" s="186"/>
      <c r="CA113" s="186"/>
      <c r="CB113" s="186"/>
      <c r="CC113" s="186"/>
      <c r="CD113" s="186"/>
      <c r="CE113" s="186"/>
      <c r="CF113" s="186"/>
      <c r="CG113" s="186"/>
      <c r="CH113" s="186"/>
      <c r="CI113" s="186"/>
      <c r="CJ113" s="186"/>
      <c r="CK113" s="186"/>
      <c r="CL113" s="186"/>
      <c r="CM113" s="186"/>
      <c r="CN113" s="186"/>
      <c r="CO113" s="186"/>
      <c r="CP113" s="186"/>
      <c r="CQ113" s="186"/>
      <c r="CR113" s="186"/>
    </row>
    <row r="114" spans="1:96" s="303" customFormat="1" x14ac:dyDescent="0.2">
      <c r="A114" s="739">
        <v>5</v>
      </c>
      <c r="B114" s="739" t="s">
        <v>681</v>
      </c>
      <c r="C114" s="743" t="s">
        <v>368</v>
      </c>
      <c r="D114" s="715"/>
      <c r="E114" s="715"/>
      <c r="F114" s="715"/>
      <c r="G114" s="746" t="s">
        <v>369</v>
      </c>
      <c r="H114" s="745"/>
      <c r="I114" s="715"/>
      <c r="J114" s="345" t="s">
        <v>344</v>
      </c>
      <c r="K114" s="453" t="s">
        <v>309</v>
      </c>
      <c r="L114" s="356">
        <v>324</v>
      </c>
      <c r="M114" s="453"/>
      <c r="N114" s="452"/>
      <c r="O114" s="349"/>
      <c r="P114" s="454"/>
      <c r="Q114" s="454"/>
      <c r="R114" s="454"/>
      <c r="S114" s="454"/>
      <c r="T114" s="454"/>
      <c r="U114" s="454"/>
      <c r="V114" s="454"/>
      <c r="W114" s="454"/>
      <c r="X114" s="454"/>
      <c r="Y114" s="454"/>
      <c r="Z114" s="454"/>
      <c r="AA114" s="454"/>
      <c r="AB114" s="454"/>
      <c r="AC114" s="454"/>
      <c r="AD114" s="454"/>
      <c r="AE114" s="454"/>
      <c r="AF114" s="454"/>
      <c r="AG114" s="454"/>
      <c r="AH114" s="454"/>
      <c r="AI114" s="454"/>
      <c r="AJ114" s="454"/>
      <c r="AK114" s="454"/>
      <c r="AL114" s="454"/>
      <c r="AM114" s="454"/>
      <c r="AN114" s="454"/>
      <c r="AO114" s="454"/>
      <c r="AP114" s="454"/>
      <c r="AQ114" s="454"/>
      <c r="AR114" s="454"/>
      <c r="AS114" s="454"/>
      <c r="AT114" s="454"/>
      <c r="AU114" s="454"/>
      <c r="AV114" s="454"/>
      <c r="AW114" s="454"/>
      <c r="AX114" s="454"/>
      <c r="AY114" s="352"/>
    </row>
    <row r="115" spans="1:96" s="303" customFormat="1" x14ac:dyDescent="0.2">
      <c r="A115" s="739"/>
      <c r="B115" s="739"/>
      <c r="C115" s="743"/>
      <c r="D115" s="715"/>
      <c r="E115" s="715"/>
      <c r="F115" s="715"/>
      <c r="G115" s="746"/>
      <c r="H115" s="745"/>
      <c r="I115" s="715"/>
      <c r="J115" s="345" t="s">
        <v>345</v>
      </c>
      <c r="K115" s="453" t="s">
        <v>32</v>
      </c>
      <c r="L115" s="356">
        <v>4</v>
      </c>
      <c r="M115" s="453"/>
      <c r="N115" s="452"/>
      <c r="O115" s="349"/>
      <c r="P115" s="454"/>
      <c r="Q115" s="454"/>
      <c r="R115" s="454"/>
      <c r="S115" s="454"/>
      <c r="T115" s="454"/>
      <c r="U115" s="454"/>
      <c r="V115" s="454"/>
      <c r="W115" s="454"/>
      <c r="X115" s="454"/>
      <c r="Y115" s="454"/>
      <c r="Z115" s="454"/>
      <c r="AA115" s="454"/>
      <c r="AB115" s="454"/>
      <c r="AC115" s="454"/>
      <c r="AD115" s="454"/>
      <c r="AE115" s="454"/>
      <c r="AF115" s="454"/>
      <c r="AG115" s="454"/>
      <c r="AH115" s="454"/>
      <c r="AI115" s="454"/>
      <c r="AJ115" s="454"/>
      <c r="AK115" s="454"/>
      <c r="AL115" s="454"/>
      <c r="AM115" s="454"/>
      <c r="AN115" s="454"/>
      <c r="AO115" s="454"/>
      <c r="AP115" s="454"/>
      <c r="AQ115" s="454"/>
      <c r="AR115" s="454"/>
      <c r="AS115" s="454"/>
      <c r="AT115" s="454"/>
      <c r="AU115" s="454"/>
      <c r="AV115" s="454"/>
      <c r="AW115" s="454"/>
      <c r="AX115" s="454"/>
      <c r="AY115" s="352"/>
    </row>
    <row r="116" spans="1:96" s="303" customFormat="1" x14ac:dyDescent="0.2">
      <c r="A116" s="739"/>
      <c r="B116" s="739"/>
      <c r="C116" s="743"/>
      <c r="D116" s="715"/>
      <c r="E116" s="715"/>
      <c r="F116" s="715"/>
      <c r="G116" s="746"/>
      <c r="H116" s="745"/>
      <c r="I116" s="715"/>
      <c r="J116" s="345" t="s">
        <v>370</v>
      </c>
      <c r="K116" s="453" t="s">
        <v>32</v>
      </c>
      <c r="L116" s="356">
        <v>2</v>
      </c>
      <c r="M116" s="453"/>
      <c r="N116" s="448"/>
      <c r="O116" s="349"/>
      <c r="P116" s="454"/>
      <c r="Q116" s="454"/>
      <c r="R116" s="454"/>
      <c r="S116" s="454"/>
      <c r="T116" s="454"/>
      <c r="U116" s="454"/>
      <c r="V116" s="454"/>
      <c r="W116" s="454"/>
      <c r="X116" s="454"/>
      <c r="Y116" s="454"/>
      <c r="Z116" s="454"/>
      <c r="AA116" s="454"/>
      <c r="AB116" s="454"/>
      <c r="AC116" s="454"/>
      <c r="AD116" s="454"/>
      <c r="AE116" s="454"/>
      <c r="AF116" s="454"/>
      <c r="AG116" s="454"/>
      <c r="AH116" s="454"/>
      <c r="AI116" s="454"/>
      <c r="AJ116" s="454"/>
      <c r="AK116" s="454"/>
      <c r="AL116" s="454"/>
      <c r="AM116" s="454"/>
      <c r="AN116" s="454"/>
      <c r="AO116" s="454"/>
      <c r="AP116" s="454"/>
      <c r="AQ116" s="454"/>
      <c r="AR116" s="454"/>
      <c r="AS116" s="454"/>
      <c r="AT116" s="454"/>
      <c r="AU116" s="454"/>
      <c r="AV116" s="454"/>
      <c r="AW116" s="454"/>
      <c r="AX116" s="454"/>
      <c r="AY116" s="352"/>
    </row>
    <row r="117" spans="1:96" s="303" customFormat="1" x14ac:dyDescent="0.2">
      <c r="A117" s="739"/>
      <c r="B117" s="739"/>
      <c r="C117" s="743"/>
      <c r="D117" s="715"/>
      <c r="E117" s="715"/>
      <c r="F117" s="715"/>
      <c r="G117" s="746"/>
      <c r="H117" s="745"/>
      <c r="I117" s="715"/>
      <c r="J117" s="345" t="s">
        <v>363</v>
      </c>
      <c r="K117" s="453" t="s">
        <v>32</v>
      </c>
      <c r="L117" s="356">
        <v>2</v>
      </c>
      <c r="M117" s="453"/>
      <c r="N117" s="448"/>
      <c r="O117" s="349"/>
      <c r="P117" s="454"/>
      <c r="Q117" s="454"/>
      <c r="R117" s="454"/>
      <c r="S117" s="454"/>
      <c r="T117" s="454"/>
      <c r="U117" s="454"/>
      <c r="V117" s="454"/>
      <c r="W117" s="454"/>
      <c r="X117" s="454"/>
      <c r="Y117" s="454"/>
      <c r="Z117" s="454"/>
      <c r="AA117" s="454"/>
      <c r="AB117" s="454"/>
      <c r="AC117" s="454"/>
      <c r="AD117" s="454"/>
      <c r="AE117" s="454"/>
      <c r="AF117" s="454"/>
      <c r="AG117" s="454"/>
      <c r="AH117" s="454"/>
      <c r="AI117" s="454"/>
      <c r="AJ117" s="454"/>
      <c r="AK117" s="454"/>
      <c r="AL117" s="454"/>
      <c r="AM117" s="454"/>
      <c r="AN117" s="454"/>
      <c r="AO117" s="454"/>
      <c r="AP117" s="454"/>
      <c r="AQ117" s="454"/>
      <c r="AR117" s="454"/>
      <c r="AS117" s="454"/>
      <c r="AT117" s="454"/>
      <c r="AU117" s="454"/>
      <c r="AV117" s="454"/>
      <c r="AW117" s="454"/>
      <c r="AX117" s="454"/>
      <c r="AY117" s="352"/>
    </row>
    <row r="118" spans="1:96" s="303" customFormat="1" ht="25.5" x14ac:dyDescent="0.2">
      <c r="A118" s="739"/>
      <c r="B118" s="739"/>
      <c r="C118" s="743"/>
      <c r="D118" s="715"/>
      <c r="E118" s="715"/>
      <c r="F118" s="715"/>
      <c r="G118" s="746"/>
      <c r="H118" s="745"/>
      <c r="I118" s="715"/>
      <c r="J118" s="345" t="s">
        <v>347</v>
      </c>
      <c r="K118" s="453" t="s">
        <v>32</v>
      </c>
      <c r="L118" s="356">
        <v>4</v>
      </c>
      <c r="M118" s="453"/>
      <c r="N118" s="452"/>
      <c r="O118" s="349"/>
      <c r="P118" s="454"/>
      <c r="Q118" s="454"/>
      <c r="R118" s="454"/>
      <c r="S118" s="454"/>
      <c r="T118" s="454"/>
      <c r="U118" s="454"/>
      <c r="V118" s="454"/>
      <c r="W118" s="454"/>
      <c r="X118" s="454"/>
      <c r="Y118" s="454"/>
      <c r="Z118" s="454"/>
      <c r="AA118" s="454"/>
      <c r="AB118" s="454"/>
      <c r="AC118" s="454"/>
      <c r="AD118" s="454"/>
      <c r="AE118" s="454"/>
      <c r="AF118" s="454"/>
      <c r="AG118" s="454"/>
      <c r="AH118" s="454"/>
      <c r="AI118" s="454"/>
      <c r="AJ118" s="454"/>
      <c r="AK118" s="454"/>
      <c r="AL118" s="454"/>
      <c r="AM118" s="454"/>
      <c r="AN118" s="454"/>
      <c r="AO118" s="454"/>
      <c r="AP118" s="454"/>
      <c r="AQ118" s="454"/>
      <c r="AR118" s="454"/>
      <c r="AS118" s="454"/>
      <c r="AT118" s="454"/>
      <c r="AU118" s="454"/>
      <c r="AV118" s="454"/>
      <c r="AW118" s="454"/>
      <c r="AX118" s="454"/>
      <c r="AY118" s="352"/>
    </row>
    <row r="119" spans="1:96" s="303" customFormat="1" x14ac:dyDescent="0.2">
      <c r="A119" s="739"/>
      <c r="B119" s="739"/>
      <c r="C119" s="743"/>
      <c r="D119" s="715"/>
      <c r="E119" s="715"/>
      <c r="F119" s="715"/>
      <c r="G119" s="746"/>
      <c r="H119" s="745"/>
      <c r="I119" s="715"/>
      <c r="J119" s="345" t="s">
        <v>348</v>
      </c>
      <c r="K119" s="453" t="s">
        <v>309</v>
      </c>
      <c r="L119" s="356">
        <v>173.33</v>
      </c>
      <c r="M119" s="453"/>
      <c r="N119" s="452"/>
      <c r="O119" s="349"/>
      <c r="P119" s="454"/>
      <c r="Q119" s="454"/>
      <c r="R119" s="454"/>
      <c r="S119" s="454"/>
      <c r="T119" s="454"/>
      <c r="U119" s="454"/>
      <c r="V119" s="454"/>
      <c r="W119" s="454"/>
      <c r="X119" s="454"/>
      <c r="Y119" s="454"/>
      <c r="Z119" s="454"/>
      <c r="AA119" s="454"/>
      <c r="AB119" s="454"/>
      <c r="AC119" s="454"/>
      <c r="AD119" s="454"/>
      <c r="AE119" s="454"/>
      <c r="AF119" s="454"/>
      <c r="AG119" s="454"/>
      <c r="AH119" s="454"/>
      <c r="AI119" s="454"/>
      <c r="AJ119" s="454"/>
      <c r="AK119" s="454"/>
      <c r="AL119" s="454"/>
      <c r="AM119" s="454"/>
      <c r="AN119" s="454"/>
      <c r="AO119" s="454"/>
      <c r="AP119" s="454"/>
      <c r="AQ119" s="454"/>
      <c r="AR119" s="454"/>
      <c r="AS119" s="454"/>
      <c r="AT119" s="454"/>
      <c r="AU119" s="454"/>
      <c r="AV119" s="454"/>
      <c r="AW119" s="454"/>
      <c r="AX119" s="454"/>
      <c r="AY119" s="352"/>
    </row>
    <row r="120" spans="1:96" s="303" customFormat="1" ht="25.5" x14ac:dyDescent="0.2">
      <c r="A120" s="739"/>
      <c r="B120" s="739"/>
      <c r="C120" s="743"/>
      <c r="D120" s="715"/>
      <c r="E120" s="715"/>
      <c r="F120" s="715"/>
      <c r="G120" s="746"/>
      <c r="H120" s="745"/>
      <c r="I120" s="715"/>
      <c r="J120" s="345" t="s">
        <v>347</v>
      </c>
      <c r="K120" s="453" t="s">
        <v>32</v>
      </c>
      <c r="L120" s="356">
        <v>4</v>
      </c>
      <c r="M120" s="453"/>
      <c r="N120" s="452"/>
      <c r="O120" s="349"/>
      <c r="P120" s="454"/>
      <c r="Q120" s="454"/>
      <c r="R120" s="454"/>
      <c r="S120" s="454"/>
      <c r="T120" s="454"/>
      <c r="U120" s="454"/>
      <c r="V120" s="454"/>
      <c r="W120" s="454"/>
      <c r="X120" s="454"/>
      <c r="Y120" s="454"/>
      <c r="Z120" s="454"/>
      <c r="AA120" s="454"/>
      <c r="AB120" s="454"/>
      <c r="AC120" s="454"/>
      <c r="AD120" s="454"/>
      <c r="AE120" s="454"/>
      <c r="AF120" s="454"/>
      <c r="AG120" s="454"/>
      <c r="AH120" s="454"/>
      <c r="AI120" s="454"/>
      <c r="AJ120" s="454"/>
      <c r="AK120" s="454"/>
      <c r="AL120" s="454"/>
      <c r="AM120" s="454"/>
      <c r="AN120" s="454"/>
      <c r="AO120" s="454"/>
      <c r="AP120" s="454"/>
      <c r="AQ120" s="454"/>
      <c r="AR120" s="454"/>
      <c r="AS120" s="454"/>
      <c r="AT120" s="454"/>
      <c r="AU120" s="454"/>
      <c r="AV120" s="454"/>
      <c r="AW120" s="454"/>
      <c r="AX120" s="454"/>
      <c r="AY120" s="352"/>
    </row>
    <row r="121" spans="1:96" s="303" customFormat="1" x14ac:dyDescent="0.2">
      <c r="A121" s="739"/>
      <c r="B121" s="739"/>
      <c r="C121" s="743"/>
      <c r="D121" s="715"/>
      <c r="E121" s="715"/>
      <c r="F121" s="715"/>
      <c r="G121" s="746"/>
      <c r="H121" s="745"/>
      <c r="I121" s="715"/>
      <c r="J121" s="345" t="s">
        <v>349</v>
      </c>
      <c r="K121" s="453" t="s">
        <v>32</v>
      </c>
      <c r="L121" s="356">
        <v>2</v>
      </c>
      <c r="M121" s="453"/>
      <c r="N121" s="448"/>
      <c r="O121" s="349"/>
      <c r="P121" s="454"/>
      <c r="Q121" s="454"/>
      <c r="R121" s="454"/>
      <c r="S121" s="454"/>
      <c r="T121" s="454"/>
      <c r="U121" s="454"/>
      <c r="V121" s="454"/>
      <c r="W121" s="454"/>
      <c r="X121" s="454"/>
      <c r="Y121" s="454"/>
      <c r="Z121" s="454"/>
      <c r="AA121" s="454"/>
      <c r="AB121" s="454"/>
      <c r="AC121" s="454"/>
      <c r="AD121" s="454"/>
      <c r="AE121" s="454"/>
      <c r="AF121" s="454"/>
      <c r="AG121" s="454"/>
      <c r="AH121" s="454"/>
      <c r="AI121" s="454"/>
      <c r="AJ121" s="454"/>
      <c r="AK121" s="454"/>
      <c r="AL121" s="454"/>
      <c r="AM121" s="454"/>
      <c r="AN121" s="454"/>
      <c r="AO121" s="454"/>
      <c r="AP121" s="454"/>
      <c r="AQ121" s="454"/>
      <c r="AR121" s="454"/>
      <c r="AS121" s="454"/>
      <c r="AT121" s="454"/>
      <c r="AU121" s="454"/>
      <c r="AV121" s="454"/>
      <c r="AW121" s="454"/>
      <c r="AX121" s="454"/>
      <c r="AY121" s="352"/>
    </row>
    <row r="122" spans="1:96" s="303" customFormat="1" x14ac:dyDescent="0.2">
      <c r="A122" s="739"/>
      <c r="B122" s="739"/>
      <c r="C122" s="743"/>
      <c r="D122" s="715"/>
      <c r="E122" s="715"/>
      <c r="F122" s="715"/>
      <c r="G122" s="746"/>
      <c r="H122" s="745"/>
      <c r="I122" s="715"/>
      <c r="J122" s="345" t="s">
        <v>367</v>
      </c>
      <c r="K122" s="453" t="s">
        <v>32</v>
      </c>
      <c r="L122" s="356">
        <v>2</v>
      </c>
      <c r="M122" s="453"/>
      <c r="N122" s="448"/>
      <c r="O122" s="349"/>
      <c r="P122" s="454"/>
      <c r="Q122" s="454"/>
      <c r="R122" s="454"/>
      <c r="S122" s="454"/>
      <c r="T122" s="454"/>
      <c r="U122" s="454"/>
      <c r="V122" s="454"/>
      <c r="W122" s="454"/>
      <c r="X122" s="454"/>
      <c r="Y122" s="454"/>
      <c r="Z122" s="454"/>
      <c r="AA122" s="454"/>
      <c r="AB122" s="454"/>
      <c r="AC122" s="454"/>
      <c r="AD122" s="454"/>
      <c r="AE122" s="454"/>
      <c r="AF122" s="454"/>
      <c r="AG122" s="454"/>
      <c r="AH122" s="454"/>
      <c r="AI122" s="454"/>
      <c r="AJ122" s="454"/>
      <c r="AK122" s="454"/>
      <c r="AL122" s="454"/>
      <c r="AM122" s="454"/>
      <c r="AN122" s="454"/>
      <c r="AO122" s="454"/>
      <c r="AP122" s="454"/>
      <c r="AQ122" s="454"/>
      <c r="AR122" s="454"/>
      <c r="AS122" s="454"/>
      <c r="AT122" s="454"/>
      <c r="AU122" s="454"/>
      <c r="AV122" s="454"/>
      <c r="AW122" s="454"/>
      <c r="AX122" s="454"/>
      <c r="AY122" s="352"/>
    </row>
    <row r="123" spans="1:96" s="303" customFormat="1" x14ac:dyDescent="0.2">
      <c r="A123" s="739"/>
      <c r="B123" s="739"/>
      <c r="C123" s="743"/>
      <c r="D123" s="715"/>
      <c r="E123" s="715"/>
      <c r="F123" s="715"/>
      <c r="G123" s="746"/>
      <c r="H123" s="745"/>
      <c r="I123" s="715"/>
      <c r="J123" s="345" t="s">
        <v>350</v>
      </c>
      <c r="K123" s="453" t="s">
        <v>32</v>
      </c>
      <c r="L123" s="356">
        <v>4</v>
      </c>
      <c r="M123" s="453"/>
      <c r="N123" s="452"/>
      <c r="O123" s="349"/>
      <c r="P123" s="454"/>
      <c r="Q123" s="454"/>
      <c r="R123" s="454"/>
      <c r="S123" s="454"/>
      <c r="T123" s="454"/>
      <c r="U123" s="454"/>
      <c r="V123" s="454"/>
      <c r="W123" s="454"/>
      <c r="X123" s="454"/>
      <c r="Y123" s="454"/>
      <c r="Z123" s="454"/>
      <c r="AA123" s="454"/>
      <c r="AB123" s="454"/>
      <c r="AC123" s="454"/>
      <c r="AD123" s="454"/>
      <c r="AE123" s="454"/>
      <c r="AF123" s="454"/>
      <c r="AG123" s="454"/>
      <c r="AH123" s="454"/>
      <c r="AI123" s="454"/>
      <c r="AJ123" s="454"/>
      <c r="AK123" s="454"/>
      <c r="AL123" s="454"/>
      <c r="AM123" s="454"/>
      <c r="AN123" s="454"/>
      <c r="AO123" s="454"/>
      <c r="AP123" s="454"/>
      <c r="AQ123" s="454"/>
      <c r="AR123" s="454"/>
      <c r="AS123" s="454"/>
      <c r="AT123" s="454"/>
      <c r="AU123" s="454"/>
      <c r="AV123" s="454"/>
      <c r="AW123" s="454"/>
      <c r="AX123" s="454"/>
      <c r="AY123" s="352"/>
    </row>
    <row r="124" spans="1:96" s="303" customFormat="1" x14ac:dyDescent="0.2">
      <c r="A124" s="739"/>
      <c r="B124" s="739"/>
      <c r="C124" s="743"/>
      <c r="D124" s="715"/>
      <c r="E124" s="715"/>
      <c r="F124" s="715"/>
      <c r="G124" s="746"/>
      <c r="H124" s="745"/>
      <c r="I124" s="715"/>
      <c r="J124" s="345" t="s">
        <v>348</v>
      </c>
      <c r="K124" s="453" t="s">
        <v>309</v>
      </c>
      <c r="L124" s="356">
        <v>86.67</v>
      </c>
      <c r="M124" s="453"/>
      <c r="N124" s="452"/>
      <c r="O124" s="349"/>
      <c r="P124" s="454"/>
      <c r="Q124" s="454"/>
      <c r="R124" s="454"/>
      <c r="S124" s="454"/>
      <c r="T124" s="454"/>
      <c r="U124" s="454"/>
      <c r="V124" s="454"/>
      <c r="W124" s="454"/>
      <c r="X124" s="454"/>
      <c r="Y124" s="454"/>
      <c r="Z124" s="454"/>
      <c r="AA124" s="454"/>
      <c r="AB124" s="454"/>
      <c r="AC124" s="454"/>
      <c r="AD124" s="454"/>
      <c r="AE124" s="454"/>
      <c r="AF124" s="454"/>
      <c r="AG124" s="454"/>
      <c r="AH124" s="454"/>
      <c r="AI124" s="454"/>
      <c r="AJ124" s="454"/>
      <c r="AK124" s="454"/>
      <c r="AL124" s="454"/>
      <c r="AM124" s="454"/>
      <c r="AN124" s="454"/>
      <c r="AO124" s="454"/>
      <c r="AP124" s="454"/>
      <c r="AQ124" s="454"/>
      <c r="AR124" s="454"/>
      <c r="AS124" s="454"/>
      <c r="AT124" s="454"/>
      <c r="AU124" s="454"/>
      <c r="AV124" s="454"/>
      <c r="AW124" s="454"/>
      <c r="AX124" s="454"/>
      <c r="AY124" s="352"/>
    </row>
    <row r="125" spans="1:96" s="303" customFormat="1" ht="25.5" x14ac:dyDescent="0.2">
      <c r="A125" s="739"/>
      <c r="B125" s="739"/>
      <c r="C125" s="743"/>
      <c r="D125" s="715"/>
      <c r="E125" s="715"/>
      <c r="F125" s="715"/>
      <c r="G125" s="746"/>
      <c r="H125" s="745"/>
      <c r="I125" s="715"/>
      <c r="J125" s="345" t="s">
        <v>347</v>
      </c>
      <c r="K125" s="453" t="s">
        <v>32</v>
      </c>
      <c r="L125" s="356">
        <v>2</v>
      </c>
      <c r="M125" s="453"/>
      <c r="N125" s="452"/>
      <c r="O125" s="349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4"/>
      <c r="AA125" s="454"/>
      <c r="AB125" s="454"/>
      <c r="AC125" s="454"/>
      <c r="AD125" s="454"/>
      <c r="AE125" s="454"/>
      <c r="AF125" s="454"/>
      <c r="AG125" s="454"/>
      <c r="AH125" s="454"/>
      <c r="AI125" s="454"/>
      <c r="AJ125" s="454"/>
      <c r="AK125" s="454"/>
      <c r="AL125" s="454"/>
      <c r="AM125" s="454"/>
      <c r="AN125" s="454"/>
      <c r="AO125" s="454"/>
      <c r="AP125" s="454"/>
      <c r="AQ125" s="454"/>
      <c r="AR125" s="454"/>
      <c r="AS125" s="454"/>
      <c r="AT125" s="454"/>
      <c r="AU125" s="454"/>
      <c r="AV125" s="454"/>
      <c r="AW125" s="454"/>
      <c r="AX125" s="454"/>
      <c r="AY125" s="352"/>
    </row>
    <row r="126" spans="1:96" s="303" customFormat="1" x14ac:dyDescent="0.2">
      <c r="A126" s="739"/>
      <c r="B126" s="739"/>
      <c r="C126" s="743"/>
      <c r="D126" s="715"/>
      <c r="E126" s="715"/>
      <c r="F126" s="715"/>
      <c r="G126" s="746"/>
      <c r="H126" s="745"/>
      <c r="I126" s="715"/>
      <c r="J126" s="345" t="s">
        <v>349</v>
      </c>
      <c r="K126" s="453" t="s">
        <v>32</v>
      </c>
      <c r="L126" s="356">
        <v>1</v>
      </c>
      <c r="M126" s="453"/>
      <c r="N126" s="448"/>
      <c r="O126" s="349"/>
      <c r="P126" s="454"/>
      <c r="Q126" s="454"/>
      <c r="R126" s="454"/>
      <c r="S126" s="454"/>
      <c r="T126" s="454"/>
      <c r="U126" s="454"/>
      <c r="V126" s="454"/>
      <c r="W126" s="454"/>
      <c r="X126" s="454"/>
      <c r="Y126" s="454"/>
      <c r="Z126" s="454"/>
      <c r="AA126" s="454"/>
      <c r="AB126" s="454"/>
      <c r="AC126" s="454"/>
      <c r="AD126" s="454"/>
      <c r="AE126" s="454"/>
      <c r="AF126" s="454"/>
      <c r="AG126" s="454"/>
      <c r="AH126" s="454"/>
      <c r="AI126" s="454"/>
      <c r="AJ126" s="454"/>
      <c r="AK126" s="454"/>
      <c r="AL126" s="454"/>
      <c r="AM126" s="454"/>
      <c r="AN126" s="454"/>
      <c r="AO126" s="454"/>
      <c r="AP126" s="454"/>
      <c r="AQ126" s="454"/>
      <c r="AR126" s="454"/>
      <c r="AS126" s="454"/>
      <c r="AT126" s="454"/>
      <c r="AU126" s="454"/>
      <c r="AV126" s="454"/>
      <c r="AW126" s="454"/>
      <c r="AX126" s="454"/>
      <c r="AY126" s="352"/>
    </row>
    <row r="127" spans="1:96" s="303" customFormat="1" x14ac:dyDescent="0.2">
      <c r="A127" s="739"/>
      <c r="B127" s="739"/>
      <c r="C127" s="743"/>
      <c r="D127" s="715"/>
      <c r="E127" s="715"/>
      <c r="F127" s="715"/>
      <c r="G127" s="746"/>
      <c r="H127" s="745"/>
      <c r="I127" s="715"/>
      <c r="J127" s="345" t="s">
        <v>367</v>
      </c>
      <c r="K127" s="453" t="s">
        <v>32</v>
      </c>
      <c r="L127" s="356">
        <v>1</v>
      </c>
      <c r="M127" s="453"/>
      <c r="N127" s="448"/>
      <c r="O127" s="349"/>
      <c r="P127" s="454"/>
      <c r="Q127" s="454"/>
      <c r="R127" s="454"/>
      <c r="S127" s="454"/>
      <c r="T127" s="454"/>
      <c r="U127" s="454"/>
      <c r="V127" s="454"/>
      <c r="W127" s="454"/>
      <c r="X127" s="454"/>
      <c r="Y127" s="454"/>
      <c r="Z127" s="454"/>
      <c r="AA127" s="454"/>
      <c r="AB127" s="454"/>
      <c r="AC127" s="454"/>
      <c r="AD127" s="454"/>
      <c r="AE127" s="454"/>
      <c r="AF127" s="454"/>
      <c r="AG127" s="454"/>
      <c r="AH127" s="454"/>
      <c r="AI127" s="454"/>
      <c r="AJ127" s="454"/>
      <c r="AK127" s="454"/>
      <c r="AL127" s="454"/>
      <c r="AM127" s="454"/>
      <c r="AN127" s="454"/>
      <c r="AO127" s="454"/>
      <c r="AP127" s="454"/>
      <c r="AQ127" s="454"/>
      <c r="AR127" s="454"/>
      <c r="AS127" s="454"/>
      <c r="AT127" s="454"/>
      <c r="AU127" s="454"/>
      <c r="AV127" s="454"/>
      <c r="AW127" s="454"/>
      <c r="AX127" s="454"/>
      <c r="AY127" s="352"/>
    </row>
    <row r="128" spans="1:96" s="303" customFormat="1" x14ac:dyDescent="0.2">
      <c r="A128" s="739"/>
      <c r="B128" s="739"/>
      <c r="C128" s="743"/>
      <c r="D128" s="715"/>
      <c r="E128" s="715"/>
      <c r="F128" s="715"/>
      <c r="G128" s="746"/>
      <c r="H128" s="745"/>
      <c r="I128" s="715"/>
      <c r="J128" s="345" t="s">
        <v>350</v>
      </c>
      <c r="K128" s="453" t="s">
        <v>32</v>
      </c>
      <c r="L128" s="356">
        <v>2</v>
      </c>
      <c r="M128" s="453"/>
      <c r="N128" s="452"/>
      <c r="O128" s="349"/>
      <c r="P128" s="454"/>
      <c r="Q128" s="454"/>
      <c r="R128" s="454"/>
      <c r="S128" s="454"/>
      <c r="T128" s="454"/>
      <c r="U128" s="454"/>
      <c r="V128" s="454"/>
      <c r="W128" s="454"/>
      <c r="X128" s="454"/>
      <c r="Y128" s="454"/>
      <c r="Z128" s="454"/>
      <c r="AA128" s="454"/>
      <c r="AB128" s="454"/>
      <c r="AC128" s="454"/>
      <c r="AD128" s="454"/>
      <c r="AE128" s="454"/>
      <c r="AF128" s="454"/>
      <c r="AG128" s="454"/>
      <c r="AH128" s="454"/>
      <c r="AI128" s="454"/>
      <c r="AJ128" s="454"/>
      <c r="AK128" s="454"/>
      <c r="AL128" s="454"/>
      <c r="AM128" s="454"/>
      <c r="AN128" s="454"/>
      <c r="AO128" s="454"/>
      <c r="AP128" s="454"/>
      <c r="AQ128" s="454"/>
      <c r="AR128" s="454"/>
      <c r="AS128" s="454"/>
      <c r="AT128" s="454"/>
      <c r="AU128" s="454"/>
      <c r="AV128" s="454"/>
      <c r="AW128" s="454"/>
      <c r="AX128" s="454"/>
      <c r="AY128" s="352"/>
    </row>
    <row r="129" spans="1:96" s="303" customFormat="1" x14ac:dyDescent="0.2">
      <c r="A129" s="739"/>
      <c r="B129" s="739"/>
      <c r="C129" s="743"/>
      <c r="D129" s="119"/>
      <c r="E129" s="119"/>
      <c r="F129" s="119"/>
      <c r="G129" s="746"/>
      <c r="H129" s="745"/>
      <c r="I129" s="715"/>
      <c r="J129" s="345" t="s">
        <v>351</v>
      </c>
      <c r="K129" s="453" t="s">
        <v>309</v>
      </c>
      <c r="L129" s="356">
        <v>5</v>
      </c>
      <c r="M129" s="453"/>
      <c r="N129" s="452"/>
      <c r="O129" s="349"/>
      <c r="P129" s="454"/>
      <c r="Q129" s="454"/>
      <c r="R129" s="454"/>
      <c r="S129" s="454"/>
      <c r="T129" s="454"/>
      <c r="U129" s="454"/>
      <c r="V129" s="454"/>
      <c r="W129" s="454"/>
      <c r="X129" s="454"/>
      <c r="Y129" s="454"/>
      <c r="Z129" s="454"/>
      <c r="AA129" s="454"/>
      <c r="AB129" s="454"/>
      <c r="AC129" s="454"/>
      <c r="AD129" s="454"/>
      <c r="AE129" s="454"/>
      <c r="AF129" s="454"/>
      <c r="AG129" s="454"/>
      <c r="AH129" s="454"/>
      <c r="AI129" s="454"/>
      <c r="AJ129" s="454"/>
      <c r="AK129" s="454"/>
      <c r="AL129" s="454"/>
      <c r="AM129" s="454"/>
      <c r="AN129" s="454"/>
      <c r="AO129" s="454"/>
      <c r="AP129" s="454"/>
      <c r="AQ129" s="454"/>
      <c r="AR129" s="454"/>
      <c r="AS129" s="454"/>
      <c r="AT129" s="454"/>
      <c r="AU129" s="454"/>
      <c r="AV129" s="454"/>
      <c r="AW129" s="454"/>
      <c r="AX129" s="454"/>
      <c r="AY129" s="352"/>
    </row>
    <row r="130" spans="1:96" s="303" customFormat="1" x14ac:dyDescent="0.2">
      <c r="A130" s="739"/>
      <c r="B130" s="739"/>
      <c r="C130" s="743"/>
      <c r="D130" s="119"/>
      <c r="E130" s="119"/>
      <c r="F130" s="119"/>
      <c r="G130" s="746"/>
      <c r="H130" s="745"/>
      <c r="I130" s="715"/>
      <c r="J130" s="345" t="s">
        <v>352</v>
      </c>
      <c r="K130" s="453" t="s">
        <v>309</v>
      </c>
      <c r="L130" s="356">
        <v>6</v>
      </c>
      <c r="M130" s="453"/>
      <c r="N130" s="452"/>
      <c r="O130" s="349"/>
      <c r="P130" s="454"/>
      <c r="Q130" s="454"/>
      <c r="R130" s="454"/>
      <c r="S130" s="454"/>
      <c r="T130" s="454"/>
      <c r="U130" s="454"/>
      <c r="V130" s="454"/>
      <c r="W130" s="454"/>
      <c r="X130" s="454"/>
      <c r="Y130" s="454"/>
      <c r="Z130" s="454"/>
      <c r="AA130" s="454"/>
      <c r="AB130" s="454"/>
      <c r="AC130" s="454"/>
      <c r="AD130" s="454"/>
      <c r="AE130" s="454"/>
      <c r="AF130" s="454"/>
      <c r="AG130" s="454"/>
      <c r="AH130" s="454"/>
      <c r="AI130" s="454"/>
      <c r="AJ130" s="454"/>
      <c r="AK130" s="454"/>
      <c r="AL130" s="454"/>
      <c r="AM130" s="454"/>
      <c r="AN130" s="454"/>
      <c r="AO130" s="454"/>
      <c r="AP130" s="454"/>
      <c r="AQ130" s="454"/>
      <c r="AR130" s="454"/>
      <c r="AS130" s="454"/>
      <c r="AT130" s="454"/>
      <c r="AU130" s="454"/>
      <c r="AV130" s="454"/>
      <c r="AW130" s="454"/>
      <c r="AX130" s="454"/>
      <c r="AY130" s="352"/>
    </row>
    <row r="131" spans="1:96" s="303" customFormat="1" x14ac:dyDescent="0.2">
      <c r="A131" s="739"/>
      <c r="B131" s="739"/>
      <c r="C131" s="743"/>
      <c r="D131" s="119"/>
      <c r="E131" s="119"/>
      <c r="F131" s="119"/>
      <c r="G131" s="746"/>
      <c r="H131" s="745"/>
      <c r="I131" s="715"/>
      <c r="J131" s="345" t="s">
        <v>353</v>
      </c>
      <c r="K131" s="453" t="s">
        <v>39</v>
      </c>
      <c r="L131" s="356">
        <v>62.23</v>
      </c>
      <c r="M131" s="453"/>
      <c r="N131" s="452"/>
      <c r="O131" s="349"/>
      <c r="P131" s="454"/>
      <c r="Q131" s="454"/>
      <c r="R131" s="454"/>
      <c r="S131" s="454"/>
      <c r="T131" s="454"/>
      <c r="U131" s="454"/>
      <c r="V131" s="454"/>
      <c r="W131" s="454"/>
      <c r="X131" s="454"/>
      <c r="Y131" s="454"/>
      <c r="Z131" s="454"/>
      <c r="AA131" s="454"/>
      <c r="AB131" s="454"/>
      <c r="AC131" s="454"/>
      <c r="AD131" s="454"/>
      <c r="AE131" s="454"/>
      <c r="AF131" s="454"/>
      <c r="AG131" s="454"/>
      <c r="AH131" s="454"/>
      <c r="AI131" s="454"/>
      <c r="AJ131" s="454"/>
      <c r="AK131" s="454"/>
      <c r="AL131" s="454"/>
      <c r="AM131" s="454"/>
      <c r="AN131" s="454"/>
      <c r="AO131" s="454"/>
      <c r="AP131" s="454"/>
      <c r="AQ131" s="454"/>
      <c r="AR131" s="454"/>
      <c r="AS131" s="454"/>
      <c r="AT131" s="454"/>
      <c r="AU131" s="454"/>
      <c r="AV131" s="454"/>
      <c r="AW131" s="454"/>
      <c r="AX131" s="454"/>
      <c r="AY131" s="352"/>
    </row>
    <row r="132" spans="1:96" s="303" customFormat="1" x14ac:dyDescent="0.2">
      <c r="A132" s="739"/>
      <c r="B132" s="739"/>
      <c r="C132" s="743"/>
      <c r="D132" s="119"/>
      <c r="E132" s="119"/>
      <c r="F132" s="119"/>
      <c r="G132" s="746"/>
      <c r="H132" s="745"/>
      <c r="I132" s="715"/>
      <c r="J132" s="345" t="s">
        <v>354</v>
      </c>
      <c r="K132" s="453" t="s">
        <v>31</v>
      </c>
      <c r="L132" s="356">
        <v>5.2519999999999998</v>
      </c>
      <c r="M132" s="453"/>
      <c r="N132" s="452"/>
      <c r="O132" s="349"/>
      <c r="P132" s="454"/>
      <c r="Q132" s="454"/>
      <c r="R132" s="454"/>
      <c r="S132" s="454"/>
      <c r="T132" s="454"/>
      <c r="U132" s="454"/>
      <c r="V132" s="454"/>
      <c r="W132" s="454"/>
      <c r="X132" s="454"/>
      <c r="Y132" s="454"/>
      <c r="Z132" s="454"/>
      <c r="AA132" s="454"/>
      <c r="AB132" s="454"/>
      <c r="AC132" s="454"/>
      <c r="AD132" s="454"/>
      <c r="AE132" s="454"/>
      <c r="AF132" s="454"/>
      <c r="AG132" s="454"/>
      <c r="AH132" s="454"/>
      <c r="AI132" s="454"/>
      <c r="AJ132" s="454"/>
      <c r="AK132" s="454"/>
      <c r="AL132" s="454"/>
      <c r="AM132" s="454"/>
      <c r="AN132" s="454"/>
      <c r="AO132" s="454"/>
      <c r="AP132" s="454"/>
      <c r="AQ132" s="454"/>
      <c r="AR132" s="454"/>
      <c r="AS132" s="454"/>
      <c r="AT132" s="454"/>
      <c r="AU132" s="454"/>
      <c r="AV132" s="454"/>
      <c r="AW132" s="454"/>
      <c r="AX132" s="454"/>
      <c r="AY132" s="352"/>
    </row>
    <row r="133" spans="1:96" s="303" customFormat="1" x14ac:dyDescent="0.2">
      <c r="A133" s="739"/>
      <c r="B133" s="739"/>
      <c r="C133" s="743"/>
      <c r="D133" s="119"/>
      <c r="E133" s="119"/>
      <c r="F133" s="119"/>
      <c r="G133" s="746"/>
      <c r="H133" s="745"/>
      <c r="I133" s="715"/>
      <c r="J133" s="345" t="s">
        <v>355</v>
      </c>
      <c r="K133" s="453" t="s">
        <v>309</v>
      </c>
      <c r="L133" s="356">
        <v>5.49</v>
      </c>
      <c r="M133" s="453"/>
      <c r="N133" s="448"/>
      <c r="O133" s="349"/>
      <c r="P133" s="454"/>
      <c r="Q133" s="454"/>
      <c r="R133" s="454"/>
      <c r="S133" s="454"/>
      <c r="T133" s="454"/>
      <c r="U133" s="454"/>
      <c r="V133" s="454"/>
      <c r="W133" s="454"/>
      <c r="X133" s="454"/>
      <c r="Y133" s="454"/>
      <c r="Z133" s="454"/>
      <c r="AA133" s="454"/>
      <c r="AB133" s="454"/>
      <c r="AC133" s="454"/>
      <c r="AD133" s="454"/>
      <c r="AE133" s="454"/>
      <c r="AF133" s="454"/>
      <c r="AG133" s="454"/>
      <c r="AH133" s="454"/>
      <c r="AI133" s="454"/>
      <c r="AJ133" s="454"/>
      <c r="AK133" s="454"/>
      <c r="AL133" s="454"/>
      <c r="AM133" s="454"/>
      <c r="AN133" s="454"/>
      <c r="AO133" s="454"/>
      <c r="AP133" s="454"/>
      <c r="AQ133" s="454"/>
      <c r="AR133" s="454"/>
      <c r="AS133" s="454"/>
      <c r="AT133" s="454"/>
      <c r="AU133" s="454"/>
      <c r="AV133" s="454"/>
      <c r="AW133" s="454"/>
      <c r="AX133" s="454"/>
      <c r="AY133" s="352"/>
    </row>
    <row r="134" spans="1:96" s="303" customFormat="1" x14ac:dyDescent="0.2">
      <c r="A134" s="739"/>
      <c r="B134" s="739"/>
      <c r="C134" s="743"/>
      <c r="D134" s="119"/>
      <c r="E134" s="119"/>
      <c r="F134" s="119"/>
      <c r="G134" s="746"/>
      <c r="H134" s="745"/>
      <c r="I134" s="715"/>
      <c r="J134" s="345" t="s">
        <v>356</v>
      </c>
      <c r="K134" s="453" t="s">
        <v>309</v>
      </c>
      <c r="L134" s="356">
        <v>3.1</v>
      </c>
      <c r="M134" s="453"/>
      <c r="N134" s="452"/>
      <c r="O134" s="349"/>
      <c r="P134" s="454"/>
      <c r="Q134" s="454"/>
      <c r="R134" s="454"/>
      <c r="S134" s="454"/>
      <c r="T134" s="454"/>
      <c r="U134" s="454"/>
      <c r="V134" s="454"/>
      <c r="W134" s="454"/>
      <c r="X134" s="454"/>
      <c r="Y134" s="454"/>
      <c r="Z134" s="454"/>
      <c r="AA134" s="454"/>
      <c r="AB134" s="454"/>
      <c r="AC134" s="454"/>
      <c r="AD134" s="454"/>
      <c r="AE134" s="454"/>
      <c r="AF134" s="454"/>
      <c r="AG134" s="454"/>
      <c r="AH134" s="454"/>
      <c r="AI134" s="454"/>
      <c r="AJ134" s="454"/>
      <c r="AK134" s="454"/>
      <c r="AL134" s="454"/>
      <c r="AM134" s="454"/>
      <c r="AN134" s="454"/>
      <c r="AO134" s="454"/>
      <c r="AP134" s="454"/>
      <c r="AQ134" s="454"/>
      <c r="AR134" s="454"/>
      <c r="AS134" s="454"/>
      <c r="AT134" s="454"/>
      <c r="AU134" s="454"/>
      <c r="AV134" s="454"/>
      <c r="AW134" s="454"/>
      <c r="AX134" s="454"/>
      <c r="AY134" s="352"/>
    </row>
    <row r="135" spans="1:96" s="303" customFormat="1" x14ac:dyDescent="0.2">
      <c r="A135" s="739"/>
      <c r="B135" s="739"/>
      <c r="C135" s="743"/>
      <c r="D135" s="119"/>
      <c r="E135" s="119"/>
      <c r="F135" s="119"/>
      <c r="G135" s="746"/>
      <c r="H135" s="745"/>
      <c r="I135" s="715"/>
      <c r="J135" s="345" t="s">
        <v>357</v>
      </c>
      <c r="K135" s="453" t="s">
        <v>31</v>
      </c>
      <c r="L135" s="356">
        <v>0.4</v>
      </c>
      <c r="M135" s="453"/>
      <c r="N135" s="452"/>
      <c r="O135" s="349"/>
      <c r="P135" s="454"/>
      <c r="Q135" s="454"/>
      <c r="R135" s="454"/>
      <c r="S135" s="454"/>
      <c r="T135" s="454"/>
      <c r="U135" s="454"/>
      <c r="V135" s="454"/>
      <c r="W135" s="454"/>
      <c r="X135" s="454"/>
      <c r="Y135" s="454"/>
      <c r="Z135" s="454"/>
      <c r="AA135" s="454"/>
      <c r="AB135" s="454"/>
      <c r="AC135" s="454"/>
      <c r="AD135" s="454"/>
      <c r="AE135" s="454"/>
      <c r="AF135" s="454"/>
      <c r="AG135" s="454"/>
      <c r="AH135" s="454"/>
      <c r="AI135" s="454"/>
      <c r="AJ135" s="454"/>
      <c r="AK135" s="454"/>
      <c r="AL135" s="454"/>
      <c r="AM135" s="454"/>
      <c r="AN135" s="454"/>
      <c r="AO135" s="454"/>
      <c r="AP135" s="454"/>
      <c r="AQ135" s="454"/>
      <c r="AR135" s="454"/>
      <c r="AS135" s="454"/>
      <c r="AT135" s="454"/>
      <c r="AU135" s="454"/>
      <c r="AV135" s="454"/>
      <c r="AW135" s="454"/>
      <c r="AX135" s="454"/>
      <c r="AY135" s="352"/>
    </row>
    <row r="136" spans="1:96" s="303" customFormat="1" x14ac:dyDescent="0.2">
      <c r="A136" s="739"/>
      <c r="B136" s="739"/>
      <c r="C136" s="743"/>
      <c r="D136" s="119"/>
      <c r="E136" s="119"/>
      <c r="F136" s="119"/>
      <c r="G136" s="746"/>
      <c r="H136" s="745"/>
      <c r="I136" s="715"/>
      <c r="J136" s="345" t="s">
        <v>358</v>
      </c>
      <c r="K136" s="453" t="s">
        <v>31</v>
      </c>
      <c r="L136" s="356">
        <v>0.02</v>
      </c>
      <c r="M136" s="453"/>
      <c r="N136" s="448"/>
      <c r="O136" s="349"/>
      <c r="P136" s="454"/>
      <c r="Q136" s="454"/>
      <c r="R136" s="454"/>
      <c r="S136" s="454"/>
      <c r="T136" s="454"/>
      <c r="U136" s="454"/>
      <c r="V136" s="454"/>
      <c r="W136" s="454"/>
      <c r="X136" s="454"/>
      <c r="Y136" s="454"/>
      <c r="Z136" s="454"/>
      <c r="AA136" s="454"/>
      <c r="AB136" s="454"/>
      <c r="AC136" s="454"/>
      <c r="AD136" s="454"/>
      <c r="AE136" s="454"/>
      <c r="AF136" s="454"/>
      <c r="AG136" s="454"/>
      <c r="AH136" s="454"/>
      <c r="AI136" s="454"/>
      <c r="AJ136" s="454"/>
      <c r="AK136" s="454"/>
      <c r="AL136" s="454"/>
      <c r="AM136" s="454"/>
      <c r="AN136" s="454"/>
      <c r="AO136" s="454"/>
      <c r="AP136" s="454"/>
      <c r="AQ136" s="454"/>
      <c r="AR136" s="454"/>
      <c r="AS136" s="454"/>
      <c r="AT136" s="454"/>
      <c r="AU136" s="454"/>
      <c r="AV136" s="454"/>
      <c r="AW136" s="454"/>
      <c r="AX136" s="454"/>
      <c r="AY136" s="352"/>
    </row>
    <row r="137" spans="1:96" s="303" customFormat="1" x14ac:dyDescent="0.2">
      <c r="A137" s="739"/>
      <c r="B137" s="739"/>
      <c r="C137" s="743"/>
      <c r="D137" s="119"/>
      <c r="E137" s="119"/>
      <c r="F137" s="119"/>
      <c r="G137" s="746"/>
      <c r="H137" s="745"/>
      <c r="I137" s="715"/>
      <c r="J137" s="345" t="s">
        <v>359</v>
      </c>
      <c r="K137" s="453" t="s">
        <v>309</v>
      </c>
      <c r="L137" s="356">
        <v>2</v>
      </c>
      <c r="M137" s="453"/>
      <c r="N137" s="452"/>
      <c r="O137" s="349"/>
      <c r="P137" s="454"/>
      <c r="Q137" s="454"/>
      <c r="R137" s="454"/>
      <c r="S137" s="454"/>
      <c r="T137" s="454"/>
      <c r="U137" s="454"/>
      <c r="V137" s="454"/>
      <c r="W137" s="454"/>
      <c r="X137" s="454"/>
      <c r="Y137" s="454"/>
      <c r="Z137" s="454"/>
      <c r="AA137" s="454"/>
      <c r="AB137" s="454"/>
      <c r="AC137" s="454"/>
      <c r="AD137" s="454"/>
      <c r="AE137" s="454"/>
      <c r="AF137" s="454"/>
      <c r="AG137" s="454"/>
      <c r="AH137" s="454"/>
      <c r="AI137" s="454"/>
      <c r="AJ137" s="454"/>
      <c r="AK137" s="454"/>
      <c r="AL137" s="454"/>
      <c r="AM137" s="454"/>
      <c r="AN137" s="454"/>
      <c r="AO137" s="454"/>
      <c r="AP137" s="454"/>
      <c r="AQ137" s="454"/>
      <c r="AR137" s="454"/>
      <c r="AS137" s="454"/>
      <c r="AT137" s="454"/>
      <c r="AU137" s="454"/>
      <c r="AV137" s="454"/>
      <c r="AW137" s="454"/>
      <c r="AX137" s="454"/>
      <c r="AY137" s="352"/>
    </row>
    <row r="138" spans="1:96" s="303" customFormat="1" x14ac:dyDescent="0.2">
      <c r="A138" s="739"/>
      <c r="B138" s="739"/>
      <c r="C138" s="743"/>
      <c r="D138" s="119"/>
      <c r="E138" s="119"/>
      <c r="F138" s="119"/>
      <c r="G138" s="746"/>
      <c r="H138" s="745"/>
      <c r="I138" s="715"/>
      <c r="J138" s="345" t="s">
        <v>360</v>
      </c>
      <c r="K138" s="453" t="s">
        <v>309</v>
      </c>
      <c r="L138" s="356">
        <v>2</v>
      </c>
      <c r="M138" s="453"/>
      <c r="N138" s="452"/>
      <c r="O138" s="349"/>
      <c r="P138" s="454"/>
      <c r="Q138" s="454"/>
      <c r="R138" s="454"/>
      <c r="S138" s="454"/>
      <c r="T138" s="454"/>
      <c r="U138" s="454"/>
      <c r="V138" s="454"/>
      <c r="W138" s="454"/>
      <c r="X138" s="454"/>
      <c r="Y138" s="454"/>
      <c r="Z138" s="454"/>
      <c r="AA138" s="454"/>
      <c r="AB138" s="454"/>
      <c r="AC138" s="454"/>
      <c r="AD138" s="454"/>
      <c r="AE138" s="454"/>
      <c r="AF138" s="454"/>
      <c r="AG138" s="454"/>
      <c r="AH138" s="454"/>
      <c r="AI138" s="454"/>
      <c r="AJ138" s="454"/>
      <c r="AK138" s="454"/>
      <c r="AL138" s="454"/>
      <c r="AM138" s="454"/>
      <c r="AN138" s="454"/>
      <c r="AO138" s="454"/>
      <c r="AP138" s="454"/>
      <c r="AQ138" s="454"/>
      <c r="AR138" s="454"/>
      <c r="AS138" s="454"/>
      <c r="AT138" s="454"/>
      <c r="AU138" s="454"/>
      <c r="AV138" s="454"/>
      <c r="AW138" s="454"/>
      <c r="AX138" s="454"/>
      <c r="AY138" s="352"/>
    </row>
    <row r="139" spans="1:96" s="368" customFormat="1" ht="14.25" thickBot="1" x14ac:dyDescent="0.25">
      <c r="A139" s="410"/>
      <c r="B139" s="410"/>
      <c r="C139" s="411"/>
      <c r="D139" s="119"/>
      <c r="E139" s="119"/>
      <c r="F139" s="558"/>
      <c r="G139" s="448"/>
      <c r="H139" s="453"/>
      <c r="I139" s="452"/>
      <c r="J139" s="345"/>
      <c r="K139" s="453"/>
      <c r="L139" s="356"/>
      <c r="M139" s="453"/>
      <c r="N139" s="448"/>
      <c r="O139" s="557"/>
      <c r="P139" s="353">
        <f t="shared" ref="P139:AX139" si="4">SUM(P114:P138)/25</f>
        <v>0</v>
      </c>
      <c r="Q139" s="353">
        <f t="shared" si="4"/>
        <v>0</v>
      </c>
      <c r="R139" s="353">
        <f t="shared" si="4"/>
        <v>0</v>
      </c>
      <c r="S139" s="353">
        <f t="shared" si="4"/>
        <v>0</v>
      </c>
      <c r="T139" s="353">
        <f t="shared" si="4"/>
        <v>0</v>
      </c>
      <c r="U139" s="353">
        <f t="shared" si="4"/>
        <v>0</v>
      </c>
      <c r="V139" s="353">
        <f t="shared" si="4"/>
        <v>0</v>
      </c>
      <c r="W139" s="353">
        <f t="shared" si="4"/>
        <v>0</v>
      </c>
      <c r="X139" s="353">
        <f t="shared" si="4"/>
        <v>0</v>
      </c>
      <c r="Y139" s="353">
        <f t="shared" si="4"/>
        <v>0</v>
      </c>
      <c r="Z139" s="353">
        <f t="shared" si="4"/>
        <v>0</v>
      </c>
      <c r="AA139" s="353">
        <f t="shared" si="4"/>
        <v>0</v>
      </c>
      <c r="AB139" s="353">
        <f t="shared" si="4"/>
        <v>0</v>
      </c>
      <c r="AC139" s="353">
        <f t="shared" si="4"/>
        <v>0</v>
      </c>
      <c r="AD139" s="353">
        <f t="shared" si="4"/>
        <v>0</v>
      </c>
      <c r="AE139" s="353">
        <f t="shared" si="4"/>
        <v>0</v>
      </c>
      <c r="AF139" s="353">
        <f t="shared" si="4"/>
        <v>0</v>
      </c>
      <c r="AG139" s="353">
        <f t="shared" si="4"/>
        <v>0</v>
      </c>
      <c r="AH139" s="353">
        <f t="shared" si="4"/>
        <v>0</v>
      </c>
      <c r="AI139" s="353">
        <f t="shared" si="4"/>
        <v>0</v>
      </c>
      <c r="AJ139" s="353">
        <f t="shared" si="4"/>
        <v>0</v>
      </c>
      <c r="AK139" s="353">
        <f t="shared" si="4"/>
        <v>0</v>
      </c>
      <c r="AL139" s="353">
        <f t="shared" si="4"/>
        <v>0</v>
      </c>
      <c r="AM139" s="353">
        <f t="shared" si="4"/>
        <v>0</v>
      </c>
      <c r="AN139" s="353">
        <f t="shared" si="4"/>
        <v>0</v>
      </c>
      <c r="AO139" s="353">
        <f t="shared" si="4"/>
        <v>0</v>
      </c>
      <c r="AP139" s="353">
        <f t="shared" si="4"/>
        <v>0</v>
      </c>
      <c r="AQ139" s="353">
        <f t="shared" si="4"/>
        <v>0</v>
      </c>
      <c r="AR139" s="353">
        <f t="shared" si="4"/>
        <v>0</v>
      </c>
      <c r="AS139" s="353">
        <f t="shared" si="4"/>
        <v>0</v>
      </c>
      <c r="AT139" s="353">
        <f t="shared" si="4"/>
        <v>0</v>
      </c>
      <c r="AU139" s="353">
        <f t="shared" si="4"/>
        <v>0</v>
      </c>
      <c r="AV139" s="353">
        <f t="shared" si="4"/>
        <v>0</v>
      </c>
      <c r="AW139" s="353">
        <f t="shared" si="4"/>
        <v>0</v>
      </c>
      <c r="AX139" s="353">
        <f t="shared" si="4"/>
        <v>0</v>
      </c>
      <c r="AY139" s="303"/>
      <c r="AZ139" s="303"/>
      <c r="BA139" s="303"/>
      <c r="BB139" s="303"/>
      <c r="BC139" s="303"/>
      <c r="BD139" s="303"/>
      <c r="BE139" s="303"/>
      <c r="BF139" s="303"/>
      <c r="BG139" s="303"/>
      <c r="BH139" s="303"/>
      <c r="BI139" s="303"/>
      <c r="BJ139" s="303"/>
      <c r="BK139" s="303"/>
      <c r="BL139" s="303"/>
      <c r="BM139" s="303"/>
      <c r="BN139" s="303"/>
      <c r="BO139" s="303"/>
      <c r="BP139" s="303"/>
      <c r="BQ139" s="303"/>
      <c r="BR139" s="303"/>
      <c r="BS139" s="303"/>
      <c r="BT139" s="303"/>
      <c r="BU139" s="303"/>
      <c r="BV139" s="303"/>
      <c r="BW139" s="303"/>
      <c r="BX139" s="303"/>
      <c r="BY139" s="303"/>
      <c r="BZ139" s="303"/>
      <c r="CA139" s="303"/>
      <c r="CB139" s="303"/>
      <c r="CC139" s="303"/>
      <c r="CD139" s="303"/>
      <c r="CE139" s="303"/>
      <c r="CF139" s="303"/>
      <c r="CG139" s="303"/>
      <c r="CH139" s="303"/>
      <c r="CI139" s="303"/>
      <c r="CJ139" s="303"/>
      <c r="CK139" s="303"/>
      <c r="CL139" s="303"/>
      <c r="CM139" s="303"/>
      <c r="CN139" s="303"/>
      <c r="CO139" s="303"/>
      <c r="CP139" s="303"/>
      <c r="CQ139" s="303"/>
      <c r="CR139" s="303"/>
    </row>
    <row r="140" spans="1:96" s="303" customFormat="1" x14ac:dyDescent="0.2">
      <c r="A140" s="722">
        <v>6</v>
      </c>
      <c r="B140" s="722" t="s">
        <v>682</v>
      </c>
      <c r="C140" s="727" t="s">
        <v>373</v>
      </c>
      <c r="D140" s="715"/>
      <c r="E140" s="715"/>
      <c r="F140" s="715"/>
      <c r="G140" s="746" t="s">
        <v>374</v>
      </c>
      <c r="H140" s="747"/>
      <c r="I140" s="686"/>
      <c r="J140" s="345" t="s">
        <v>344</v>
      </c>
      <c r="K140" s="381" t="s">
        <v>309</v>
      </c>
      <c r="L140" s="416">
        <v>502</v>
      </c>
      <c r="M140" s="379"/>
      <c r="N140" s="422"/>
      <c r="O140" s="354"/>
      <c r="P140" s="211"/>
      <c r="Q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1"/>
      <c r="AH140" s="211"/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</row>
    <row r="141" spans="1:96" s="303" customFormat="1" x14ac:dyDescent="0.2">
      <c r="A141" s="722"/>
      <c r="B141" s="722"/>
      <c r="C141" s="727"/>
      <c r="D141" s="715"/>
      <c r="E141" s="715"/>
      <c r="F141" s="715"/>
      <c r="G141" s="746"/>
      <c r="H141" s="747"/>
      <c r="I141" s="686"/>
      <c r="J141" s="345" t="s">
        <v>345</v>
      </c>
      <c r="K141" s="381" t="s">
        <v>32</v>
      </c>
      <c r="L141" s="348">
        <v>4</v>
      </c>
      <c r="M141" s="421"/>
      <c r="N141" s="422"/>
      <c r="O141" s="354"/>
      <c r="P141" s="211"/>
      <c r="Q141" s="211"/>
      <c r="R141" s="211"/>
      <c r="S141" s="211"/>
      <c r="T141" s="211"/>
      <c r="U141" s="211"/>
      <c r="V141" s="211"/>
      <c r="W141" s="211"/>
      <c r="X141" s="211"/>
      <c r="Y141" s="211"/>
      <c r="Z141" s="211"/>
      <c r="AA141" s="211"/>
      <c r="AB141" s="211"/>
      <c r="AC141" s="211"/>
      <c r="AD141" s="211"/>
      <c r="AE141" s="211"/>
      <c r="AF141" s="211"/>
      <c r="AG141" s="211"/>
      <c r="AH141" s="211"/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</row>
    <row r="142" spans="1:96" s="303" customFormat="1" x14ac:dyDescent="0.2">
      <c r="A142" s="722"/>
      <c r="B142" s="722"/>
      <c r="C142" s="727"/>
      <c r="D142" s="715"/>
      <c r="E142" s="715"/>
      <c r="F142" s="715"/>
      <c r="G142" s="746"/>
      <c r="H142" s="747"/>
      <c r="I142" s="686"/>
      <c r="J142" s="345" t="s">
        <v>346</v>
      </c>
      <c r="K142" s="381" t="s">
        <v>32</v>
      </c>
      <c r="L142" s="348">
        <v>2</v>
      </c>
      <c r="M142" s="379"/>
      <c r="N142" s="423"/>
      <c r="O142" s="354"/>
      <c r="P142" s="211"/>
      <c r="Q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1"/>
      <c r="AC142" s="211"/>
      <c r="AD142" s="211"/>
      <c r="AE142" s="211"/>
      <c r="AF142" s="211"/>
      <c r="AG142" s="211"/>
      <c r="AH142" s="211"/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</row>
    <row r="143" spans="1:96" s="303" customFormat="1" x14ac:dyDescent="0.2">
      <c r="A143" s="722"/>
      <c r="B143" s="722"/>
      <c r="C143" s="727"/>
      <c r="D143" s="715"/>
      <c r="E143" s="715"/>
      <c r="F143" s="715"/>
      <c r="G143" s="746"/>
      <c r="H143" s="747"/>
      <c r="I143" s="686"/>
      <c r="J143" s="345" t="s">
        <v>363</v>
      </c>
      <c r="K143" s="381" t="s">
        <v>32</v>
      </c>
      <c r="L143" s="348">
        <v>2</v>
      </c>
      <c r="M143" s="379"/>
      <c r="N143" s="423"/>
      <c r="O143" s="354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</row>
    <row r="144" spans="1:96" s="303" customFormat="1" ht="25.5" x14ac:dyDescent="0.2">
      <c r="A144" s="722"/>
      <c r="B144" s="722"/>
      <c r="C144" s="727"/>
      <c r="D144" s="715"/>
      <c r="E144" s="715"/>
      <c r="F144" s="715"/>
      <c r="G144" s="746"/>
      <c r="H144" s="747"/>
      <c r="I144" s="686"/>
      <c r="J144" s="345" t="s">
        <v>347</v>
      </c>
      <c r="K144" s="381" t="s">
        <v>32</v>
      </c>
      <c r="L144" s="348">
        <v>4</v>
      </c>
      <c r="M144" s="421"/>
      <c r="N144" s="422"/>
      <c r="O144" s="354"/>
      <c r="P144" s="211"/>
      <c r="Q144" s="211"/>
      <c r="R144" s="211"/>
      <c r="S144" s="211"/>
      <c r="T144" s="211"/>
      <c r="U144" s="211"/>
      <c r="V144" s="211"/>
      <c r="W144" s="211"/>
      <c r="X144" s="211"/>
      <c r="Y144" s="211"/>
      <c r="Z144" s="211"/>
      <c r="AA144" s="211"/>
      <c r="AB144" s="211"/>
      <c r="AC144" s="211"/>
      <c r="AD144" s="211"/>
      <c r="AE144" s="211"/>
      <c r="AF144" s="211"/>
      <c r="AG144" s="211"/>
      <c r="AH144" s="211"/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</row>
    <row r="145" spans="1:50" s="303" customFormat="1" x14ac:dyDescent="0.2">
      <c r="A145" s="722"/>
      <c r="B145" s="722"/>
      <c r="C145" s="727"/>
      <c r="D145" s="715"/>
      <c r="E145" s="715"/>
      <c r="F145" s="715"/>
      <c r="G145" s="746"/>
      <c r="H145" s="747"/>
      <c r="I145" s="686"/>
      <c r="J145" s="345" t="s">
        <v>348</v>
      </c>
      <c r="K145" s="381" t="s">
        <v>309</v>
      </c>
      <c r="L145" s="348">
        <v>217.33</v>
      </c>
      <c r="M145" s="379"/>
      <c r="N145" s="422"/>
      <c r="O145" s="354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</row>
    <row r="146" spans="1:50" s="303" customFormat="1" ht="25.5" x14ac:dyDescent="0.2">
      <c r="A146" s="722"/>
      <c r="B146" s="722"/>
      <c r="C146" s="727"/>
      <c r="D146" s="715"/>
      <c r="E146" s="715"/>
      <c r="F146" s="715"/>
      <c r="G146" s="746"/>
      <c r="H146" s="747"/>
      <c r="I146" s="686"/>
      <c r="J146" s="345" t="s">
        <v>347</v>
      </c>
      <c r="K146" s="381" t="s">
        <v>32</v>
      </c>
      <c r="L146" s="348">
        <v>4</v>
      </c>
      <c r="M146" s="421"/>
      <c r="N146" s="422"/>
      <c r="O146" s="354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</row>
    <row r="147" spans="1:50" s="303" customFormat="1" x14ac:dyDescent="0.2">
      <c r="A147" s="722"/>
      <c r="B147" s="722"/>
      <c r="C147" s="727"/>
      <c r="D147" s="715"/>
      <c r="E147" s="715"/>
      <c r="F147" s="715"/>
      <c r="G147" s="746"/>
      <c r="H147" s="747"/>
      <c r="I147" s="686"/>
      <c r="J147" s="345" t="s">
        <v>349</v>
      </c>
      <c r="K147" s="381" t="s">
        <v>32</v>
      </c>
      <c r="L147" s="348">
        <v>2</v>
      </c>
      <c r="M147" s="379"/>
      <c r="N147" s="423"/>
      <c r="O147" s="354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</row>
    <row r="148" spans="1:50" s="303" customFormat="1" x14ac:dyDescent="0.2">
      <c r="A148" s="722"/>
      <c r="B148" s="722"/>
      <c r="C148" s="727"/>
      <c r="D148" s="715"/>
      <c r="E148" s="715"/>
      <c r="F148" s="715"/>
      <c r="G148" s="746"/>
      <c r="H148" s="747"/>
      <c r="I148" s="686"/>
      <c r="J148" s="345" t="s">
        <v>367</v>
      </c>
      <c r="K148" s="381" t="s">
        <v>32</v>
      </c>
      <c r="L148" s="348">
        <v>2</v>
      </c>
      <c r="M148" s="379"/>
      <c r="N148" s="423"/>
      <c r="O148" s="354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</row>
    <row r="149" spans="1:50" s="303" customFormat="1" x14ac:dyDescent="0.2">
      <c r="A149" s="722"/>
      <c r="B149" s="722"/>
      <c r="C149" s="727"/>
      <c r="D149" s="715"/>
      <c r="E149" s="715"/>
      <c r="F149" s="715"/>
      <c r="G149" s="746"/>
      <c r="H149" s="747"/>
      <c r="I149" s="686"/>
      <c r="J149" s="345" t="s">
        <v>350</v>
      </c>
      <c r="K149" s="381" t="s">
        <v>32</v>
      </c>
      <c r="L149" s="348">
        <v>4</v>
      </c>
      <c r="M149" s="421"/>
      <c r="N149" s="422"/>
      <c r="O149" s="354"/>
      <c r="P149" s="211"/>
      <c r="Q149" s="211"/>
      <c r="R149" s="211"/>
      <c r="S149" s="211"/>
      <c r="T149" s="211"/>
      <c r="U149" s="211"/>
      <c r="V149" s="211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</row>
    <row r="150" spans="1:50" s="303" customFormat="1" x14ac:dyDescent="0.2">
      <c r="A150" s="722"/>
      <c r="B150" s="722"/>
      <c r="C150" s="727"/>
      <c r="D150" s="715"/>
      <c r="E150" s="715"/>
      <c r="F150" s="715"/>
      <c r="G150" s="746"/>
      <c r="H150" s="747"/>
      <c r="I150" s="686"/>
      <c r="J150" s="345" t="s">
        <v>348</v>
      </c>
      <c r="K150" s="381" t="s">
        <v>309</v>
      </c>
      <c r="L150" s="348">
        <v>108.67</v>
      </c>
      <c r="M150" s="379"/>
      <c r="N150" s="422"/>
      <c r="O150" s="354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H150" s="211"/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</row>
    <row r="151" spans="1:50" s="303" customFormat="1" ht="25.5" x14ac:dyDescent="0.2">
      <c r="A151" s="722"/>
      <c r="B151" s="722"/>
      <c r="C151" s="727"/>
      <c r="D151" s="715"/>
      <c r="E151" s="715"/>
      <c r="F151" s="715"/>
      <c r="G151" s="746"/>
      <c r="H151" s="747"/>
      <c r="I151" s="686"/>
      <c r="J151" s="345" t="s">
        <v>347</v>
      </c>
      <c r="K151" s="381" t="s">
        <v>32</v>
      </c>
      <c r="L151" s="348">
        <v>2</v>
      </c>
      <c r="M151" s="421"/>
      <c r="N151" s="422"/>
      <c r="O151" s="354"/>
      <c r="P151" s="211"/>
      <c r="Q151" s="211"/>
      <c r="R151" s="211"/>
      <c r="S151" s="211"/>
      <c r="T151" s="211"/>
      <c r="U151" s="211"/>
      <c r="V151" s="211"/>
      <c r="W151" s="211"/>
      <c r="X151" s="211"/>
      <c r="Y151" s="211"/>
      <c r="Z151" s="211"/>
      <c r="AA151" s="211"/>
      <c r="AB151" s="211"/>
      <c r="AC151" s="211"/>
      <c r="AD151" s="211"/>
      <c r="AE151" s="211"/>
      <c r="AF151" s="211"/>
      <c r="AG151" s="211"/>
      <c r="AH151" s="211"/>
      <c r="AI151" s="211"/>
      <c r="AJ151" s="211"/>
      <c r="AK151" s="211"/>
      <c r="AL151" s="211"/>
      <c r="AM151" s="211"/>
      <c r="AN151" s="211"/>
      <c r="AO151" s="211"/>
      <c r="AP151" s="211"/>
      <c r="AQ151" s="211"/>
      <c r="AR151" s="211"/>
      <c r="AS151" s="211"/>
      <c r="AT151" s="211"/>
      <c r="AU151" s="211"/>
      <c r="AV151" s="211"/>
      <c r="AW151" s="211"/>
      <c r="AX151" s="211"/>
    </row>
    <row r="152" spans="1:50" s="303" customFormat="1" x14ac:dyDescent="0.2">
      <c r="A152" s="722"/>
      <c r="B152" s="722"/>
      <c r="C152" s="727"/>
      <c r="D152" s="715"/>
      <c r="E152" s="715"/>
      <c r="F152" s="715"/>
      <c r="G152" s="746"/>
      <c r="H152" s="747"/>
      <c r="I152" s="686"/>
      <c r="J152" s="345" t="s">
        <v>375</v>
      </c>
      <c r="K152" s="381" t="s">
        <v>32</v>
      </c>
      <c r="L152" s="348">
        <v>1</v>
      </c>
      <c r="M152" s="379"/>
      <c r="N152" s="423"/>
      <c r="O152" s="354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1"/>
      <c r="AC152" s="211"/>
      <c r="AD152" s="211"/>
      <c r="AE152" s="211"/>
      <c r="AF152" s="211"/>
      <c r="AG152" s="211"/>
      <c r="AH152" s="211"/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</row>
    <row r="153" spans="1:50" s="303" customFormat="1" x14ac:dyDescent="0.2">
      <c r="A153" s="722"/>
      <c r="B153" s="722"/>
      <c r="C153" s="727"/>
      <c r="D153" s="715"/>
      <c r="E153" s="715"/>
      <c r="F153" s="715"/>
      <c r="G153" s="746"/>
      <c r="H153" s="747"/>
      <c r="I153" s="686"/>
      <c r="J153" s="345" t="s">
        <v>376</v>
      </c>
      <c r="K153" s="381" t="s">
        <v>32</v>
      </c>
      <c r="L153" s="348">
        <v>1</v>
      </c>
      <c r="M153" s="379"/>
      <c r="N153" s="423"/>
      <c r="O153" s="354"/>
      <c r="P153" s="211"/>
      <c r="Q153" s="211"/>
      <c r="R153" s="211"/>
      <c r="S153" s="211"/>
      <c r="T153" s="211"/>
      <c r="U153" s="211"/>
      <c r="V153" s="211"/>
      <c r="W153" s="211"/>
      <c r="X153" s="211"/>
      <c r="Y153" s="211"/>
      <c r="Z153" s="211"/>
      <c r="AA153" s="211"/>
      <c r="AB153" s="211"/>
      <c r="AC153" s="211"/>
      <c r="AD153" s="211"/>
      <c r="AE153" s="211"/>
      <c r="AF153" s="211"/>
      <c r="AG153" s="211"/>
      <c r="AH153" s="211"/>
      <c r="AI153" s="211"/>
      <c r="AJ153" s="211"/>
      <c r="AK153" s="211"/>
      <c r="AL153" s="211"/>
      <c r="AM153" s="211"/>
      <c r="AN153" s="211"/>
      <c r="AO153" s="211"/>
      <c r="AP153" s="211"/>
      <c r="AQ153" s="211"/>
      <c r="AR153" s="211"/>
      <c r="AS153" s="211"/>
      <c r="AT153" s="211"/>
      <c r="AU153" s="211"/>
      <c r="AV153" s="211"/>
      <c r="AW153" s="211"/>
      <c r="AX153" s="211"/>
    </row>
    <row r="154" spans="1:50" s="303" customFormat="1" x14ac:dyDescent="0.2">
      <c r="A154" s="722"/>
      <c r="B154" s="722"/>
      <c r="C154" s="727"/>
      <c r="D154" s="715"/>
      <c r="E154" s="715"/>
      <c r="F154" s="715"/>
      <c r="G154" s="746"/>
      <c r="H154" s="747"/>
      <c r="I154" s="686"/>
      <c r="J154" s="345" t="s">
        <v>350</v>
      </c>
      <c r="K154" s="381" t="s">
        <v>32</v>
      </c>
      <c r="L154" s="348">
        <v>2</v>
      </c>
      <c r="M154" s="421"/>
      <c r="N154" s="422"/>
      <c r="O154" s="354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1"/>
      <c r="AH154" s="211"/>
      <c r="AI154" s="211"/>
      <c r="AJ154" s="211"/>
      <c r="AK154" s="211"/>
      <c r="AL154" s="211"/>
      <c r="AM154" s="211"/>
      <c r="AN154" s="211"/>
      <c r="AO154" s="211"/>
      <c r="AP154" s="211"/>
      <c r="AQ154" s="211"/>
      <c r="AR154" s="211"/>
      <c r="AS154" s="211"/>
      <c r="AT154" s="211"/>
      <c r="AU154" s="211"/>
      <c r="AV154" s="211"/>
      <c r="AW154" s="211"/>
      <c r="AX154" s="211"/>
    </row>
    <row r="155" spans="1:50" s="303" customFormat="1" x14ac:dyDescent="0.2">
      <c r="A155" s="722"/>
      <c r="B155" s="722"/>
      <c r="C155" s="727"/>
      <c r="D155" s="311"/>
      <c r="E155" s="311"/>
      <c r="F155" s="311"/>
      <c r="G155" s="746"/>
      <c r="H155" s="747"/>
      <c r="I155" s="686"/>
      <c r="J155" s="345" t="s">
        <v>351</v>
      </c>
      <c r="K155" s="381" t="s">
        <v>309</v>
      </c>
      <c r="L155" s="348">
        <v>7</v>
      </c>
      <c r="M155" s="379"/>
      <c r="N155" s="422"/>
      <c r="O155" s="354"/>
      <c r="P155" s="211"/>
      <c r="Q155" s="211"/>
      <c r="R155" s="211"/>
      <c r="S155" s="211"/>
      <c r="T155" s="211"/>
      <c r="U155" s="211"/>
      <c r="V155" s="211"/>
      <c r="W155" s="211"/>
      <c r="X155" s="211"/>
      <c r="Y155" s="211"/>
      <c r="Z155" s="211"/>
      <c r="AA155" s="211"/>
      <c r="AB155" s="211"/>
      <c r="AC155" s="211"/>
      <c r="AD155" s="211"/>
      <c r="AE155" s="211"/>
      <c r="AF155" s="211"/>
      <c r="AG155" s="211"/>
      <c r="AH155" s="211"/>
      <c r="AI155" s="211"/>
      <c r="AJ155" s="211"/>
      <c r="AK155" s="211"/>
      <c r="AL155" s="211"/>
      <c r="AM155" s="211"/>
      <c r="AN155" s="211"/>
      <c r="AO155" s="211"/>
      <c r="AP155" s="211"/>
      <c r="AQ155" s="211"/>
      <c r="AR155" s="211"/>
      <c r="AS155" s="211"/>
      <c r="AT155" s="211"/>
      <c r="AU155" s="211"/>
      <c r="AV155" s="211"/>
      <c r="AW155" s="211"/>
      <c r="AX155" s="211"/>
    </row>
    <row r="156" spans="1:50" s="303" customFormat="1" x14ac:dyDescent="0.2">
      <c r="A156" s="722"/>
      <c r="B156" s="722"/>
      <c r="C156" s="727"/>
      <c r="D156" s="311"/>
      <c r="E156" s="311"/>
      <c r="F156" s="311"/>
      <c r="G156" s="746"/>
      <c r="H156" s="747"/>
      <c r="I156" s="686"/>
      <c r="J156" s="345" t="s">
        <v>352</v>
      </c>
      <c r="K156" s="381" t="s">
        <v>309</v>
      </c>
      <c r="L156" s="348">
        <v>6.6</v>
      </c>
      <c r="M156" s="421"/>
      <c r="N156" s="422"/>
      <c r="O156" s="354"/>
      <c r="P156" s="211"/>
      <c r="Q156" s="211"/>
      <c r="R156" s="211"/>
      <c r="S156" s="211"/>
      <c r="T156" s="211"/>
      <c r="U156" s="211"/>
      <c r="V156" s="211"/>
      <c r="W156" s="211"/>
      <c r="X156" s="211"/>
      <c r="Y156" s="211"/>
      <c r="Z156" s="211"/>
      <c r="AA156" s="211"/>
      <c r="AB156" s="211"/>
      <c r="AC156" s="211"/>
      <c r="AD156" s="211"/>
      <c r="AE156" s="211"/>
      <c r="AF156" s="211"/>
      <c r="AG156" s="211"/>
      <c r="AH156" s="211"/>
      <c r="AI156" s="211"/>
      <c r="AJ156" s="211"/>
      <c r="AK156" s="211"/>
      <c r="AL156" s="211"/>
      <c r="AM156" s="211"/>
      <c r="AN156" s="211"/>
      <c r="AO156" s="211"/>
      <c r="AP156" s="211"/>
      <c r="AQ156" s="211"/>
      <c r="AR156" s="211"/>
      <c r="AS156" s="211"/>
      <c r="AT156" s="211"/>
      <c r="AU156" s="211"/>
      <c r="AV156" s="211"/>
      <c r="AW156" s="211"/>
      <c r="AX156" s="211"/>
    </row>
    <row r="157" spans="1:50" s="303" customFormat="1" x14ac:dyDescent="0.2">
      <c r="A157" s="722"/>
      <c r="B157" s="722"/>
      <c r="C157" s="727"/>
      <c r="D157" s="311"/>
      <c r="E157" s="311"/>
      <c r="F157" s="311"/>
      <c r="G157" s="746"/>
      <c r="H157" s="747"/>
      <c r="I157" s="686"/>
      <c r="J157" s="345" t="s">
        <v>353</v>
      </c>
      <c r="K157" s="381" t="s">
        <v>39</v>
      </c>
      <c r="L157" s="348">
        <v>108.46</v>
      </c>
      <c r="M157" s="379"/>
      <c r="N157" s="422"/>
      <c r="O157" s="354"/>
      <c r="P157" s="211"/>
      <c r="Q157" s="211"/>
      <c r="R157" s="211"/>
      <c r="S157" s="211"/>
      <c r="T157" s="211"/>
      <c r="U157" s="211"/>
      <c r="V157" s="211"/>
      <c r="W157" s="211"/>
      <c r="X157" s="211"/>
      <c r="Y157" s="211"/>
      <c r="Z157" s="211"/>
      <c r="AA157" s="211"/>
      <c r="AB157" s="211"/>
      <c r="AC157" s="211"/>
      <c r="AD157" s="211"/>
      <c r="AE157" s="211"/>
      <c r="AF157" s="211"/>
      <c r="AG157" s="211"/>
      <c r="AH157" s="211"/>
      <c r="AI157" s="211"/>
      <c r="AJ157" s="211"/>
      <c r="AK157" s="211"/>
      <c r="AL157" s="211"/>
      <c r="AM157" s="211"/>
      <c r="AN157" s="211"/>
      <c r="AO157" s="211"/>
      <c r="AP157" s="211"/>
      <c r="AQ157" s="211"/>
      <c r="AR157" s="211"/>
      <c r="AS157" s="211"/>
      <c r="AT157" s="211"/>
      <c r="AU157" s="211"/>
      <c r="AV157" s="211"/>
      <c r="AW157" s="211"/>
      <c r="AX157" s="211"/>
    </row>
    <row r="158" spans="1:50" s="303" customFormat="1" x14ac:dyDescent="0.2">
      <c r="A158" s="722"/>
      <c r="B158" s="722"/>
      <c r="C158" s="727"/>
      <c r="D158" s="311"/>
      <c r="E158" s="311"/>
      <c r="F158" s="311"/>
      <c r="G158" s="746"/>
      <c r="H158" s="747"/>
      <c r="I158" s="686"/>
      <c r="J158" s="345" t="s">
        <v>354</v>
      </c>
      <c r="K158" s="381" t="s">
        <v>31</v>
      </c>
      <c r="L158" s="348">
        <v>8.24</v>
      </c>
      <c r="M158" s="379"/>
      <c r="N158" s="422"/>
      <c r="O158" s="354"/>
      <c r="P158" s="211"/>
      <c r="Q158" s="211"/>
      <c r="R158" s="211"/>
      <c r="S158" s="211"/>
      <c r="T158" s="211"/>
      <c r="U158" s="211"/>
      <c r="V158" s="211"/>
      <c r="W158" s="211"/>
      <c r="X158" s="211"/>
      <c r="Y158" s="211"/>
      <c r="Z158" s="211"/>
      <c r="AA158" s="211"/>
      <c r="AB158" s="211"/>
      <c r="AC158" s="211"/>
      <c r="AD158" s="211"/>
      <c r="AE158" s="211"/>
      <c r="AF158" s="211"/>
      <c r="AG158" s="211"/>
      <c r="AH158" s="211"/>
      <c r="AI158" s="211"/>
      <c r="AJ158" s="211"/>
      <c r="AK158" s="211"/>
      <c r="AL158" s="211"/>
      <c r="AM158" s="211"/>
      <c r="AN158" s="211"/>
      <c r="AO158" s="211"/>
      <c r="AP158" s="211"/>
      <c r="AQ158" s="211"/>
      <c r="AR158" s="211"/>
      <c r="AS158" s="211"/>
      <c r="AT158" s="211"/>
      <c r="AU158" s="211"/>
      <c r="AV158" s="211"/>
      <c r="AW158" s="211"/>
      <c r="AX158" s="211"/>
    </row>
    <row r="159" spans="1:50" s="303" customFormat="1" x14ac:dyDescent="0.2">
      <c r="A159" s="722"/>
      <c r="B159" s="722"/>
      <c r="C159" s="727"/>
      <c r="D159" s="311"/>
      <c r="E159" s="311"/>
      <c r="F159" s="311"/>
      <c r="G159" s="746"/>
      <c r="H159" s="747"/>
      <c r="I159" s="686"/>
      <c r="J159" s="345" t="s">
        <v>355</v>
      </c>
      <c r="K159" s="381" t="s">
        <v>309</v>
      </c>
      <c r="L159" s="348">
        <v>6.97</v>
      </c>
      <c r="M159" s="379"/>
      <c r="N159" s="380"/>
      <c r="O159" s="354"/>
      <c r="P159" s="211"/>
      <c r="Q159" s="211"/>
      <c r="R159" s="211"/>
      <c r="S159" s="211"/>
      <c r="T159" s="211"/>
      <c r="U159" s="211"/>
      <c r="V159" s="211"/>
      <c r="W159" s="211"/>
      <c r="X159" s="211"/>
      <c r="Y159" s="211"/>
      <c r="Z159" s="211"/>
      <c r="AA159" s="211"/>
      <c r="AB159" s="211"/>
      <c r="AC159" s="211"/>
      <c r="AD159" s="211"/>
      <c r="AE159" s="211"/>
      <c r="AF159" s="211"/>
      <c r="AG159" s="211"/>
      <c r="AH159" s="211"/>
      <c r="AI159" s="211"/>
      <c r="AJ159" s="211"/>
      <c r="AK159" s="211"/>
      <c r="AL159" s="211"/>
      <c r="AM159" s="211"/>
      <c r="AN159" s="211"/>
      <c r="AO159" s="211"/>
      <c r="AP159" s="211"/>
      <c r="AQ159" s="211"/>
      <c r="AR159" s="211"/>
      <c r="AS159" s="211"/>
      <c r="AT159" s="211"/>
      <c r="AU159" s="211"/>
      <c r="AV159" s="211"/>
      <c r="AW159" s="211"/>
      <c r="AX159" s="211"/>
    </row>
    <row r="160" spans="1:50" s="303" customFormat="1" x14ac:dyDescent="0.2">
      <c r="A160" s="722"/>
      <c r="B160" s="722"/>
      <c r="C160" s="727"/>
      <c r="D160" s="311"/>
      <c r="E160" s="311"/>
      <c r="F160" s="311"/>
      <c r="G160" s="746"/>
      <c r="H160" s="747"/>
      <c r="I160" s="686"/>
      <c r="J160" s="345" t="s">
        <v>356</v>
      </c>
      <c r="K160" s="381" t="s">
        <v>309</v>
      </c>
      <c r="L160" s="348">
        <v>8.3000000000000007</v>
      </c>
      <c r="M160" s="379"/>
      <c r="N160" s="422"/>
      <c r="O160" s="354"/>
      <c r="P160" s="211"/>
      <c r="Q160" s="211"/>
      <c r="R160" s="211"/>
      <c r="S160" s="211"/>
      <c r="T160" s="211"/>
      <c r="U160" s="211"/>
      <c r="V160" s="211"/>
      <c r="W160" s="211"/>
      <c r="X160" s="211"/>
      <c r="Y160" s="211"/>
      <c r="Z160" s="211"/>
      <c r="AA160" s="211"/>
      <c r="AB160" s="211"/>
      <c r="AC160" s="211"/>
      <c r="AD160" s="211"/>
      <c r="AE160" s="211"/>
      <c r="AF160" s="211"/>
      <c r="AG160" s="211"/>
      <c r="AH160" s="211"/>
      <c r="AI160" s="211"/>
      <c r="AJ160" s="211"/>
      <c r="AK160" s="211"/>
      <c r="AL160" s="211"/>
      <c r="AM160" s="211"/>
      <c r="AN160" s="211"/>
      <c r="AO160" s="211"/>
      <c r="AP160" s="211"/>
      <c r="AQ160" s="211"/>
      <c r="AR160" s="211"/>
      <c r="AS160" s="211"/>
      <c r="AT160" s="211"/>
      <c r="AU160" s="211"/>
      <c r="AV160" s="211"/>
      <c r="AW160" s="211"/>
      <c r="AX160" s="211"/>
    </row>
    <row r="161" spans="1:50" s="303" customFormat="1" x14ac:dyDescent="0.2">
      <c r="A161" s="722"/>
      <c r="B161" s="722"/>
      <c r="C161" s="727"/>
      <c r="D161" s="311"/>
      <c r="E161" s="311"/>
      <c r="F161" s="311"/>
      <c r="G161" s="746"/>
      <c r="H161" s="747"/>
      <c r="I161" s="686"/>
      <c r="J161" s="345" t="s">
        <v>357</v>
      </c>
      <c r="K161" s="381" t="s">
        <v>31</v>
      </c>
      <c r="L161" s="348">
        <v>0.4</v>
      </c>
      <c r="M161" s="379"/>
      <c r="N161" s="422"/>
      <c r="O161" s="354"/>
      <c r="P161" s="211"/>
      <c r="Q161" s="211"/>
      <c r="R161" s="211"/>
      <c r="S161" s="211"/>
      <c r="T161" s="211"/>
      <c r="U161" s="211"/>
      <c r="V161" s="211"/>
      <c r="W161" s="211"/>
      <c r="X161" s="211"/>
      <c r="Y161" s="211"/>
      <c r="Z161" s="211"/>
      <c r="AA161" s="211"/>
      <c r="AB161" s="211"/>
      <c r="AC161" s="211"/>
      <c r="AD161" s="211"/>
      <c r="AE161" s="211"/>
      <c r="AF161" s="211"/>
      <c r="AG161" s="211"/>
      <c r="AH161" s="211"/>
      <c r="AI161" s="211"/>
      <c r="AJ161" s="211"/>
      <c r="AK161" s="211"/>
      <c r="AL161" s="211"/>
      <c r="AM161" s="211"/>
      <c r="AN161" s="211"/>
      <c r="AO161" s="211"/>
      <c r="AP161" s="211"/>
      <c r="AQ161" s="211"/>
      <c r="AR161" s="211"/>
      <c r="AS161" s="211"/>
      <c r="AT161" s="211"/>
      <c r="AU161" s="211"/>
      <c r="AV161" s="211"/>
      <c r="AW161" s="211"/>
      <c r="AX161" s="211"/>
    </row>
    <row r="162" spans="1:50" s="303" customFormat="1" x14ac:dyDescent="0.2">
      <c r="A162" s="722"/>
      <c r="B162" s="722"/>
      <c r="C162" s="727"/>
      <c r="D162" s="311"/>
      <c r="E162" s="311"/>
      <c r="F162" s="311"/>
      <c r="G162" s="746"/>
      <c r="H162" s="747"/>
      <c r="I162" s="686"/>
      <c r="J162" s="345" t="s">
        <v>358</v>
      </c>
      <c r="K162" s="381" t="s">
        <v>31</v>
      </c>
      <c r="L162" s="348">
        <v>0.02</v>
      </c>
      <c r="M162" s="379"/>
      <c r="N162" s="380"/>
      <c r="O162" s="354"/>
      <c r="P162" s="211"/>
      <c r="Q162" s="211"/>
      <c r="R162" s="211"/>
      <c r="S162" s="211"/>
      <c r="T162" s="211"/>
      <c r="U162" s="211"/>
      <c r="V162" s="211"/>
      <c r="W162" s="211"/>
      <c r="X162" s="211"/>
      <c r="Y162" s="211"/>
      <c r="Z162" s="211"/>
      <c r="AA162" s="211"/>
      <c r="AB162" s="211"/>
      <c r="AC162" s="211"/>
      <c r="AD162" s="211"/>
      <c r="AE162" s="211"/>
      <c r="AF162" s="211"/>
      <c r="AG162" s="211"/>
      <c r="AH162" s="211"/>
      <c r="AI162" s="211"/>
      <c r="AJ162" s="211"/>
      <c r="AK162" s="211"/>
      <c r="AL162" s="211"/>
      <c r="AM162" s="211"/>
      <c r="AN162" s="211"/>
      <c r="AO162" s="211"/>
      <c r="AP162" s="211"/>
      <c r="AQ162" s="211"/>
      <c r="AR162" s="211"/>
      <c r="AS162" s="211"/>
      <c r="AT162" s="211"/>
      <c r="AU162" s="211"/>
      <c r="AV162" s="211"/>
      <c r="AW162" s="211"/>
      <c r="AX162" s="211"/>
    </row>
    <row r="163" spans="1:50" s="303" customFormat="1" x14ac:dyDescent="0.2">
      <c r="A163" s="722"/>
      <c r="B163" s="722"/>
      <c r="C163" s="727"/>
      <c r="D163" s="311"/>
      <c r="E163" s="311"/>
      <c r="F163" s="311"/>
      <c r="G163" s="746"/>
      <c r="H163" s="747"/>
      <c r="I163" s="686"/>
      <c r="J163" s="345" t="s">
        <v>359</v>
      </c>
      <c r="K163" s="381" t="s">
        <v>309</v>
      </c>
      <c r="L163" s="348">
        <v>2</v>
      </c>
      <c r="M163" s="379"/>
      <c r="N163" s="380"/>
      <c r="O163" s="354"/>
      <c r="P163" s="211"/>
      <c r="Q163" s="211"/>
      <c r="R163" s="211"/>
      <c r="S163" s="211"/>
      <c r="T163" s="211"/>
      <c r="U163" s="211"/>
      <c r="V163" s="211"/>
      <c r="W163" s="211"/>
      <c r="X163" s="211"/>
      <c r="Y163" s="211"/>
      <c r="Z163" s="211"/>
      <c r="AA163" s="211"/>
      <c r="AB163" s="211"/>
      <c r="AC163" s="211"/>
      <c r="AD163" s="211"/>
      <c r="AE163" s="211"/>
      <c r="AF163" s="211"/>
      <c r="AG163" s="211"/>
      <c r="AH163" s="211"/>
      <c r="AI163" s="211"/>
      <c r="AJ163" s="211"/>
      <c r="AK163" s="211"/>
      <c r="AL163" s="211"/>
      <c r="AM163" s="211"/>
      <c r="AN163" s="211"/>
      <c r="AO163" s="211"/>
      <c r="AP163" s="211"/>
      <c r="AQ163" s="211"/>
      <c r="AR163" s="211"/>
      <c r="AS163" s="211"/>
      <c r="AT163" s="211"/>
      <c r="AU163" s="211"/>
      <c r="AV163" s="211"/>
      <c r="AW163" s="211"/>
      <c r="AX163" s="211"/>
    </row>
    <row r="164" spans="1:50" s="303" customFormat="1" x14ac:dyDescent="0.2">
      <c r="A164" s="722"/>
      <c r="B164" s="722"/>
      <c r="C164" s="727"/>
      <c r="D164" s="311"/>
      <c r="E164" s="311"/>
      <c r="F164" s="311"/>
      <c r="G164" s="746"/>
      <c r="H164" s="747"/>
      <c r="I164" s="686"/>
      <c r="J164" s="345" t="s">
        <v>360</v>
      </c>
      <c r="K164" s="381" t="s">
        <v>309</v>
      </c>
      <c r="L164" s="348">
        <v>2</v>
      </c>
      <c r="M164" s="379"/>
      <c r="N164" s="380"/>
      <c r="O164" s="354"/>
      <c r="P164" s="211"/>
      <c r="Q164" s="211"/>
      <c r="R164" s="211"/>
      <c r="S164" s="211"/>
      <c r="T164" s="211"/>
      <c r="U164" s="211"/>
      <c r="V164" s="211"/>
      <c r="W164" s="211"/>
      <c r="X164" s="211"/>
      <c r="Y164" s="211"/>
      <c r="Z164" s="211"/>
      <c r="AA164" s="211"/>
      <c r="AB164" s="211"/>
      <c r="AC164" s="211"/>
      <c r="AD164" s="211"/>
      <c r="AE164" s="211"/>
      <c r="AF164" s="211"/>
      <c r="AG164" s="211"/>
      <c r="AH164" s="211"/>
      <c r="AI164" s="211"/>
      <c r="AJ164" s="211"/>
      <c r="AK164" s="211"/>
      <c r="AL164" s="211"/>
      <c r="AM164" s="211"/>
      <c r="AN164" s="211"/>
      <c r="AO164" s="211"/>
      <c r="AP164" s="211"/>
      <c r="AQ164" s="211"/>
      <c r="AR164" s="211"/>
      <c r="AS164" s="211"/>
      <c r="AT164" s="211"/>
      <c r="AU164" s="211"/>
      <c r="AV164" s="211"/>
      <c r="AW164" s="211"/>
      <c r="AX164" s="211"/>
    </row>
    <row r="165" spans="1:50" s="186" customFormat="1" ht="13.5" x14ac:dyDescent="0.25">
      <c r="A165" s="487"/>
      <c r="B165" s="487"/>
      <c r="C165" s="551"/>
      <c r="D165" s="552"/>
      <c r="E165" s="552"/>
      <c r="F165" s="551"/>
      <c r="G165" s="553"/>
      <c r="H165" s="553"/>
      <c r="I165" s="552"/>
      <c r="J165" s="554"/>
      <c r="K165" s="553"/>
      <c r="L165" s="553"/>
      <c r="M165" s="553"/>
      <c r="N165" s="555"/>
      <c r="O165" s="557"/>
      <c r="P165" s="353">
        <f t="shared" ref="P165:AX165" si="5">SUM(P140:P164)/25</f>
        <v>0</v>
      </c>
      <c r="Q165" s="353">
        <f t="shared" si="5"/>
        <v>0</v>
      </c>
      <c r="R165" s="353">
        <f t="shared" si="5"/>
        <v>0</v>
      </c>
      <c r="S165" s="353">
        <f t="shared" si="5"/>
        <v>0</v>
      </c>
      <c r="T165" s="353">
        <f t="shared" si="5"/>
        <v>0</v>
      </c>
      <c r="U165" s="353">
        <f t="shared" si="5"/>
        <v>0</v>
      </c>
      <c r="V165" s="353">
        <f t="shared" si="5"/>
        <v>0</v>
      </c>
      <c r="W165" s="353">
        <f t="shared" si="5"/>
        <v>0</v>
      </c>
      <c r="X165" s="353">
        <f t="shared" si="5"/>
        <v>0</v>
      </c>
      <c r="Y165" s="353">
        <f t="shared" si="5"/>
        <v>0</v>
      </c>
      <c r="Z165" s="353">
        <f t="shared" si="5"/>
        <v>0</v>
      </c>
      <c r="AA165" s="353">
        <f t="shared" si="5"/>
        <v>0</v>
      </c>
      <c r="AB165" s="353">
        <f t="shared" si="5"/>
        <v>0</v>
      </c>
      <c r="AC165" s="353">
        <f t="shared" si="5"/>
        <v>0</v>
      </c>
      <c r="AD165" s="353">
        <f t="shared" si="5"/>
        <v>0</v>
      </c>
      <c r="AE165" s="353">
        <f t="shared" si="5"/>
        <v>0</v>
      </c>
      <c r="AF165" s="353">
        <f t="shared" si="5"/>
        <v>0</v>
      </c>
      <c r="AG165" s="353">
        <f t="shared" si="5"/>
        <v>0</v>
      </c>
      <c r="AH165" s="353">
        <f t="shared" si="5"/>
        <v>0</v>
      </c>
      <c r="AI165" s="353">
        <f t="shared" si="5"/>
        <v>0</v>
      </c>
      <c r="AJ165" s="353">
        <f t="shared" si="5"/>
        <v>0</v>
      </c>
      <c r="AK165" s="353">
        <f t="shared" si="5"/>
        <v>0</v>
      </c>
      <c r="AL165" s="353">
        <f t="shared" si="5"/>
        <v>0</v>
      </c>
      <c r="AM165" s="353">
        <f t="shared" si="5"/>
        <v>0</v>
      </c>
      <c r="AN165" s="353">
        <f t="shared" si="5"/>
        <v>0</v>
      </c>
      <c r="AO165" s="353">
        <f t="shared" si="5"/>
        <v>0</v>
      </c>
      <c r="AP165" s="353">
        <f t="shared" si="5"/>
        <v>0</v>
      </c>
      <c r="AQ165" s="353">
        <f t="shared" si="5"/>
        <v>0</v>
      </c>
      <c r="AR165" s="353">
        <f t="shared" si="5"/>
        <v>0</v>
      </c>
      <c r="AS165" s="353">
        <f t="shared" si="5"/>
        <v>0</v>
      </c>
      <c r="AT165" s="353">
        <f t="shared" si="5"/>
        <v>0</v>
      </c>
      <c r="AU165" s="353">
        <f t="shared" si="5"/>
        <v>0</v>
      </c>
      <c r="AV165" s="353">
        <f t="shared" si="5"/>
        <v>0</v>
      </c>
      <c r="AW165" s="353">
        <f t="shared" si="5"/>
        <v>0</v>
      </c>
      <c r="AX165" s="353">
        <f t="shared" si="5"/>
        <v>0</v>
      </c>
    </row>
    <row r="166" spans="1:50" s="303" customFormat="1" x14ac:dyDescent="0.2">
      <c r="A166" s="722">
        <v>7</v>
      </c>
      <c r="B166" s="727" t="s">
        <v>683</v>
      </c>
      <c r="C166" s="727" t="s">
        <v>441</v>
      </c>
      <c r="D166" s="174"/>
      <c r="E166" s="174"/>
      <c r="F166" s="357"/>
      <c r="G166" s="746" t="s">
        <v>377</v>
      </c>
      <c r="H166" s="747"/>
      <c r="I166" s="686"/>
      <c r="J166" s="345" t="s">
        <v>378</v>
      </c>
      <c r="K166" s="183" t="s">
        <v>309</v>
      </c>
      <c r="L166" s="363">
        <v>858</v>
      </c>
      <c r="M166" s="181"/>
      <c r="N166" s="422"/>
      <c r="O166" s="354"/>
      <c r="P166" s="211"/>
      <c r="Q166" s="211"/>
      <c r="R166" s="211"/>
      <c r="S166" s="211"/>
      <c r="T166" s="211"/>
      <c r="U166" s="211"/>
      <c r="V166" s="211"/>
      <c r="W166" s="211"/>
      <c r="X166" s="211"/>
      <c r="Y166" s="211"/>
      <c r="Z166" s="211"/>
      <c r="AA166" s="211"/>
      <c r="AB166" s="211"/>
      <c r="AC166" s="211"/>
      <c r="AD166" s="211"/>
      <c r="AE166" s="211"/>
      <c r="AF166" s="211"/>
      <c r="AG166" s="211"/>
      <c r="AH166" s="211"/>
      <c r="AI166" s="211"/>
      <c r="AJ166" s="211"/>
      <c r="AK166" s="211"/>
      <c r="AL166" s="211"/>
      <c r="AM166" s="211"/>
      <c r="AN166" s="211"/>
      <c r="AO166" s="211"/>
      <c r="AP166" s="211"/>
      <c r="AQ166" s="211"/>
      <c r="AR166" s="211"/>
      <c r="AS166" s="211"/>
      <c r="AT166" s="211"/>
      <c r="AU166" s="211"/>
      <c r="AV166" s="211"/>
      <c r="AW166" s="211"/>
      <c r="AX166" s="211"/>
    </row>
    <row r="167" spans="1:50" s="303" customFormat="1" x14ac:dyDescent="0.2">
      <c r="A167" s="722"/>
      <c r="B167" s="727"/>
      <c r="C167" s="727"/>
      <c r="D167" s="174"/>
      <c r="E167" s="174"/>
      <c r="F167" s="357"/>
      <c r="G167" s="746"/>
      <c r="H167" s="747"/>
      <c r="I167" s="686"/>
      <c r="J167" s="345" t="s">
        <v>379</v>
      </c>
      <c r="K167" s="183" t="s">
        <v>309</v>
      </c>
      <c r="L167" s="363">
        <v>416</v>
      </c>
      <c r="M167" s="181"/>
      <c r="N167" s="422"/>
      <c r="O167" s="354"/>
      <c r="P167" s="211"/>
      <c r="Q167" s="211"/>
      <c r="R167" s="211"/>
      <c r="S167" s="211"/>
      <c r="T167" s="211"/>
      <c r="U167" s="211"/>
      <c r="V167" s="211"/>
      <c r="W167" s="211"/>
      <c r="X167" s="211"/>
      <c r="Y167" s="211"/>
      <c r="Z167" s="211"/>
      <c r="AA167" s="211"/>
      <c r="AB167" s="211"/>
      <c r="AC167" s="211"/>
      <c r="AD167" s="211"/>
      <c r="AE167" s="211"/>
      <c r="AF167" s="211"/>
      <c r="AG167" s="211"/>
      <c r="AH167" s="211"/>
      <c r="AI167" s="211"/>
      <c r="AJ167" s="211"/>
      <c r="AK167" s="211"/>
      <c r="AL167" s="211"/>
      <c r="AM167" s="211"/>
      <c r="AN167" s="211"/>
      <c r="AO167" s="211"/>
      <c r="AP167" s="211"/>
      <c r="AQ167" s="211"/>
      <c r="AR167" s="211"/>
      <c r="AS167" s="211"/>
      <c r="AT167" s="211"/>
      <c r="AU167" s="211"/>
      <c r="AV167" s="211"/>
      <c r="AW167" s="211"/>
      <c r="AX167" s="211"/>
    </row>
    <row r="168" spans="1:50" s="303" customFormat="1" x14ac:dyDescent="0.2">
      <c r="A168" s="722"/>
      <c r="B168" s="727"/>
      <c r="C168" s="727"/>
      <c r="D168" s="174"/>
      <c r="E168" s="174"/>
      <c r="F168" s="357"/>
      <c r="G168" s="746"/>
      <c r="H168" s="747"/>
      <c r="I168" s="686"/>
      <c r="J168" s="345" t="s">
        <v>380</v>
      </c>
      <c r="K168" s="183" t="s">
        <v>309</v>
      </c>
      <c r="L168" s="363">
        <v>580</v>
      </c>
      <c r="M168" s="181"/>
      <c r="N168" s="422"/>
      <c r="O168" s="354"/>
      <c r="P168" s="211"/>
      <c r="Q168" s="211"/>
      <c r="R168" s="211"/>
      <c r="S168" s="211"/>
      <c r="T168" s="211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1"/>
      <c r="AH168" s="211"/>
      <c r="AI168" s="211"/>
      <c r="AJ168" s="211"/>
      <c r="AK168" s="211"/>
      <c r="AL168" s="211"/>
      <c r="AM168" s="211"/>
      <c r="AN168" s="211"/>
      <c r="AO168" s="211"/>
      <c r="AP168" s="211"/>
      <c r="AQ168" s="211"/>
      <c r="AR168" s="211"/>
      <c r="AS168" s="211"/>
      <c r="AT168" s="211"/>
      <c r="AU168" s="211"/>
      <c r="AV168" s="211"/>
      <c r="AW168" s="211"/>
      <c r="AX168" s="211"/>
    </row>
    <row r="169" spans="1:50" s="303" customFormat="1" x14ac:dyDescent="0.2">
      <c r="A169" s="722"/>
      <c r="B169" s="727"/>
      <c r="C169" s="727"/>
      <c r="D169" s="174"/>
      <c r="E169" s="174"/>
      <c r="F169" s="357"/>
      <c r="G169" s="746"/>
      <c r="H169" s="747"/>
      <c r="I169" s="686"/>
      <c r="J169" s="345" t="s">
        <v>381</v>
      </c>
      <c r="K169" s="183" t="s">
        <v>309</v>
      </c>
      <c r="L169" s="363">
        <v>762</v>
      </c>
      <c r="M169" s="181"/>
      <c r="N169" s="422"/>
      <c r="O169" s="354"/>
      <c r="P169" s="211"/>
      <c r="Q169" s="211"/>
      <c r="R169" s="211"/>
      <c r="S169" s="211"/>
      <c r="T169" s="211"/>
      <c r="U169" s="211"/>
      <c r="V169" s="211"/>
      <c r="W169" s="211"/>
      <c r="X169" s="211"/>
      <c r="Y169" s="211"/>
      <c r="Z169" s="211"/>
      <c r="AA169" s="211"/>
      <c r="AB169" s="211"/>
      <c r="AC169" s="211"/>
      <c r="AD169" s="211"/>
      <c r="AE169" s="211"/>
      <c r="AF169" s="211"/>
      <c r="AG169" s="211"/>
      <c r="AH169" s="211"/>
      <c r="AI169" s="211"/>
      <c r="AJ169" s="211"/>
      <c r="AK169" s="211"/>
      <c r="AL169" s="211"/>
      <c r="AM169" s="211"/>
      <c r="AN169" s="211"/>
      <c r="AO169" s="211"/>
      <c r="AP169" s="211"/>
      <c r="AQ169" s="211"/>
      <c r="AR169" s="211"/>
      <c r="AS169" s="211"/>
      <c r="AT169" s="211"/>
      <c r="AU169" s="211"/>
      <c r="AV169" s="211"/>
      <c r="AW169" s="211"/>
      <c r="AX169" s="211"/>
    </row>
    <row r="170" spans="1:50" s="303" customFormat="1" x14ac:dyDescent="0.2">
      <c r="A170" s="722"/>
      <c r="B170" s="727"/>
      <c r="C170" s="727"/>
      <c r="D170" s="174"/>
      <c r="E170" s="174"/>
      <c r="F170" s="174"/>
      <c r="G170" s="746"/>
      <c r="H170" s="747"/>
      <c r="I170" s="686"/>
      <c r="J170" s="345" t="s">
        <v>382</v>
      </c>
      <c r="K170" s="183" t="s">
        <v>32</v>
      </c>
      <c r="L170" s="363">
        <v>20</v>
      </c>
      <c r="M170" s="421"/>
      <c r="N170" s="422"/>
      <c r="O170" s="354"/>
      <c r="P170" s="211"/>
      <c r="Q170" s="211"/>
      <c r="R170" s="211"/>
      <c r="S170" s="211"/>
      <c r="T170" s="211"/>
      <c r="U170" s="211"/>
      <c r="V170" s="211"/>
      <c r="W170" s="211"/>
      <c r="X170" s="211"/>
      <c r="Y170" s="211"/>
      <c r="Z170" s="211"/>
      <c r="AA170" s="211"/>
      <c r="AB170" s="211"/>
      <c r="AC170" s="211"/>
      <c r="AD170" s="211"/>
      <c r="AE170" s="211"/>
      <c r="AF170" s="211"/>
      <c r="AG170" s="211"/>
      <c r="AH170" s="211"/>
      <c r="AI170" s="211"/>
      <c r="AJ170" s="211"/>
      <c r="AK170" s="211"/>
      <c r="AL170" s="211"/>
      <c r="AM170" s="211"/>
      <c r="AN170" s="211"/>
      <c r="AO170" s="211"/>
      <c r="AP170" s="211"/>
      <c r="AQ170" s="211"/>
      <c r="AR170" s="211"/>
      <c r="AS170" s="211"/>
      <c r="AT170" s="211"/>
      <c r="AU170" s="211"/>
      <c r="AV170" s="211"/>
      <c r="AW170" s="211"/>
      <c r="AX170" s="211"/>
    </row>
    <row r="171" spans="1:50" s="303" customFormat="1" x14ac:dyDescent="0.2">
      <c r="A171" s="722"/>
      <c r="B171" s="727"/>
      <c r="C171" s="727"/>
      <c r="D171" s="174"/>
      <c r="E171" s="174"/>
      <c r="F171" s="174"/>
      <c r="G171" s="746"/>
      <c r="H171" s="747"/>
      <c r="I171" s="686"/>
      <c r="J171" s="345" t="s">
        <v>383</v>
      </c>
      <c r="K171" s="183" t="s">
        <v>32</v>
      </c>
      <c r="L171" s="363">
        <v>10</v>
      </c>
      <c r="M171" s="421"/>
      <c r="N171" s="422"/>
      <c r="O171" s="354"/>
      <c r="P171" s="211"/>
      <c r="Q171" s="211"/>
      <c r="R171" s="211"/>
      <c r="S171" s="211"/>
      <c r="T171" s="211"/>
      <c r="U171" s="211"/>
      <c r="V171" s="211"/>
      <c r="W171" s="211"/>
      <c r="X171" s="211"/>
      <c r="Y171" s="211"/>
      <c r="Z171" s="211"/>
      <c r="AA171" s="211"/>
      <c r="AB171" s="211"/>
      <c r="AC171" s="211"/>
      <c r="AD171" s="211"/>
      <c r="AE171" s="211"/>
      <c r="AF171" s="211"/>
      <c r="AG171" s="211"/>
      <c r="AH171" s="211"/>
      <c r="AI171" s="211"/>
      <c r="AJ171" s="211"/>
      <c r="AK171" s="211"/>
      <c r="AL171" s="211"/>
      <c r="AM171" s="211"/>
      <c r="AN171" s="211"/>
      <c r="AO171" s="211"/>
      <c r="AP171" s="211"/>
      <c r="AQ171" s="211"/>
      <c r="AR171" s="211"/>
      <c r="AS171" s="211"/>
      <c r="AT171" s="211"/>
      <c r="AU171" s="211"/>
      <c r="AV171" s="211"/>
      <c r="AW171" s="211"/>
      <c r="AX171" s="211"/>
    </row>
    <row r="172" spans="1:50" s="303" customFormat="1" x14ac:dyDescent="0.2">
      <c r="A172" s="722"/>
      <c r="B172" s="727"/>
      <c r="C172" s="727"/>
      <c r="D172" s="174"/>
      <c r="E172" s="174"/>
      <c r="F172" s="174"/>
      <c r="G172" s="746"/>
      <c r="H172" s="747"/>
      <c r="I172" s="686"/>
      <c r="J172" s="345" t="s">
        <v>384</v>
      </c>
      <c r="K172" s="183" t="s">
        <v>32</v>
      </c>
      <c r="L172" s="363">
        <v>15</v>
      </c>
      <c r="M172" s="421"/>
      <c r="N172" s="422"/>
      <c r="O172" s="354"/>
      <c r="P172" s="211"/>
      <c r="Q172" s="211"/>
      <c r="R172" s="211"/>
      <c r="S172" s="211"/>
      <c r="T172" s="211"/>
      <c r="U172" s="211"/>
      <c r="V172" s="211"/>
      <c r="W172" s="211"/>
      <c r="X172" s="211"/>
      <c r="Y172" s="211"/>
      <c r="Z172" s="211"/>
      <c r="AA172" s="211"/>
      <c r="AB172" s="211"/>
      <c r="AC172" s="211"/>
      <c r="AD172" s="211"/>
      <c r="AE172" s="211"/>
      <c r="AF172" s="211"/>
      <c r="AG172" s="211"/>
      <c r="AH172" s="211"/>
      <c r="AI172" s="211"/>
      <c r="AJ172" s="211"/>
      <c r="AK172" s="211"/>
      <c r="AL172" s="211"/>
      <c r="AM172" s="211"/>
      <c r="AN172" s="211"/>
      <c r="AO172" s="211"/>
      <c r="AP172" s="211"/>
      <c r="AQ172" s="211"/>
      <c r="AR172" s="211"/>
      <c r="AS172" s="211"/>
      <c r="AT172" s="211"/>
      <c r="AU172" s="211"/>
      <c r="AV172" s="211"/>
      <c r="AW172" s="211"/>
      <c r="AX172" s="211"/>
    </row>
    <row r="173" spans="1:50" s="303" customFormat="1" x14ac:dyDescent="0.2">
      <c r="A173" s="722"/>
      <c r="B173" s="727"/>
      <c r="C173" s="727"/>
      <c r="D173" s="174"/>
      <c r="E173" s="174"/>
      <c r="F173" s="174"/>
      <c r="G173" s="746"/>
      <c r="H173" s="747"/>
      <c r="I173" s="686"/>
      <c r="J173" s="345" t="s">
        <v>385</v>
      </c>
      <c r="K173" s="183" t="s">
        <v>32</v>
      </c>
      <c r="L173" s="363">
        <v>2</v>
      </c>
      <c r="M173" s="421"/>
      <c r="N173" s="422"/>
      <c r="O173" s="354"/>
      <c r="P173" s="211"/>
      <c r="Q173" s="211"/>
      <c r="R173" s="211"/>
      <c r="S173" s="211"/>
      <c r="T173" s="211"/>
      <c r="U173" s="211"/>
      <c r="V173" s="211"/>
      <c r="W173" s="211"/>
      <c r="X173" s="211"/>
      <c r="Y173" s="211"/>
      <c r="Z173" s="211"/>
      <c r="AA173" s="211"/>
      <c r="AB173" s="211"/>
      <c r="AC173" s="211"/>
      <c r="AD173" s="211"/>
      <c r="AE173" s="211"/>
      <c r="AF173" s="211"/>
      <c r="AG173" s="211"/>
      <c r="AH173" s="211"/>
      <c r="AI173" s="211"/>
      <c r="AJ173" s="211"/>
      <c r="AK173" s="211"/>
      <c r="AL173" s="211"/>
      <c r="AM173" s="211"/>
      <c r="AN173" s="211"/>
      <c r="AO173" s="211"/>
      <c r="AP173" s="211"/>
      <c r="AQ173" s="211"/>
      <c r="AR173" s="211"/>
      <c r="AS173" s="211"/>
      <c r="AT173" s="211"/>
      <c r="AU173" s="211"/>
      <c r="AV173" s="211"/>
      <c r="AW173" s="211"/>
      <c r="AX173" s="211"/>
    </row>
    <row r="174" spans="1:50" s="303" customFormat="1" x14ac:dyDescent="0.2">
      <c r="A174" s="722"/>
      <c r="B174" s="727"/>
      <c r="C174" s="727"/>
      <c r="D174" s="174"/>
      <c r="E174" s="174"/>
      <c r="F174" s="174"/>
      <c r="G174" s="746"/>
      <c r="H174" s="747"/>
      <c r="I174" s="686"/>
      <c r="J174" s="345" t="s">
        <v>386</v>
      </c>
      <c r="K174" s="183" t="s">
        <v>32</v>
      </c>
      <c r="L174" s="363">
        <v>1</v>
      </c>
      <c r="M174" s="421"/>
      <c r="N174" s="422"/>
      <c r="O174" s="354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1"/>
      <c r="AE174" s="211"/>
      <c r="AF174" s="211"/>
      <c r="AG174" s="211"/>
      <c r="AH174" s="211"/>
      <c r="AI174" s="211"/>
      <c r="AJ174" s="211"/>
      <c r="AK174" s="211"/>
      <c r="AL174" s="211"/>
      <c r="AM174" s="211"/>
      <c r="AN174" s="211"/>
      <c r="AO174" s="211"/>
      <c r="AP174" s="211"/>
      <c r="AQ174" s="211"/>
      <c r="AR174" s="211"/>
      <c r="AS174" s="211"/>
      <c r="AT174" s="211"/>
      <c r="AU174" s="211"/>
      <c r="AV174" s="211"/>
      <c r="AW174" s="211"/>
      <c r="AX174" s="211"/>
    </row>
    <row r="175" spans="1:50" s="303" customFormat="1" x14ac:dyDescent="0.2">
      <c r="A175" s="722"/>
      <c r="B175" s="727"/>
      <c r="C175" s="727"/>
      <c r="D175" s="174"/>
      <c r="E175" s="174"/>
      <c r="F175" s="174"/>
      <c r="G175" s="746"/>
      <c r="H175" s="747"/>
      <c r="I175" s="686"/>
      <c r="J175" s="345" t="s">
        <v>387</v>
      </c>
      <c r="K175" s="183" t="s">
        <v>32</v>
      </c>
      <c r="L175" s="363">
        <v>1</v>
      </c>
      <c r="M175" s="421"/>
      <c r="N175" s="422"/>
      <c r="O175" s="354"/>
      <c r="P175" s="211"/>
      <c r="Q175" s="211"/>
      <c r="R175" s="211"/>
      <c r="S175" s="211"/>
      <c r="T175" s="211"/>
      <c r="U175" s="211"/>
      <c r="V175" s="211"/>
      <c r="W175" s="211"/>
      <c r="X175" s="211"/>
      <c r="Y175" s="211"/>
      <c r="Z175" s="211"/>
      <c r="AA175" s="211"/>
      <c r="AB175" s="211"/>
      <c r="AC175" s="211"/>
      <c r="AD175" s="211"/>
      <c r="AE175" s="211"/>
      <c r="AF175" s="211"/>
      <c r="AG175" s="211"/>
      <c r="AH175" s="211"/>
      <c r="AI175" s="211"/>
      <c r="AJ175" s="211"/>
      <c r="AK175" s="211"/>
      <c r="AL175" s="211"/>
      <c r="AM175" s="211"/>
      <c r="AN175" s="211"/>
      <c r="AO175" s="211"/>
      <c r="AP175" s="211"/>
      <c r="AQ175" s="211"/>
      <c r="AR175" s="211"/>
      <c r="AS175" s="211"/>
      <c r="AT175" s="211"/>
      <c r="AU175" s="211"/>
      <c r="AV175" s="211"/>
      <c r="AW175" s="211"/>
      <c r="AX175" s="211"/>
    </row>
    <row r="176" spans="1:50" s="303" customFormat="1" x14ac:dyDescent="0.2">
      <c r="A176" s="722"/>
      <c r="B176" s="727"/>
      <c r="C176" s="727"/>
      <c r="D176" s="174"/>
      <c r="E176" s="174"/>
      <c r="F176" s="174"/>
      <c r="G176" s="746"/>
      <c r="H176" s="747"/>
      <c r="I176" s="686"/>
      <c r="J176" s="345" t="s">
        <v>346</v>
      </c>
      <c r="K176" s="183" t="s">
        <v>32</v>
      </c>
      <c r="L176" s="363">
        <v>30</v>
      </c>
      <c r="M176" s="181"/>
      <c r="N176" s="344"/>
      <c r="O176" s="354"/>
      <c r="P176" s="211"/>
      <c r="Q176" s="211"/>
      <c r="R176" s="211"/>
      <c r="S176" s="211"/>
      <c r="T176" s="211"/>
      <c r="U176" s="211"/>
      <c r="V176" s="211"/>
      <c r="W176" s="211"/>
      <c r="X176" s="211"/>
      <c r="Y176" s="211"/>
      <c r="Z176" s="211"/>
      <c r="AA176" s="211"/>
      <c r="AB176" s="211"/>
      <c r="AC176" s="211"/>
      <c r="AD176" s="211"/>
      <c r="AE176" s="211"/>
      <c r="AF176" s="211"/>
      <c r="AG176" s="211"/>
      <c r="AH176" s="211"/>
      <c r="AI176" s="211"/>
      <c r="AJ176" s="211"/>
      <c r="AK176" s="211"/>
      <c r="AL176" s="211"/>
      <c r="AM176" s="211"/>
      <c r="AN176" s="211"/>
      <c r="AO176" s="211"/>
      <c r="AP176" s="211"/>
      <c r="AQ176" s="211"/>
      <c r="AR176" s="211"/>
      <c r="AS176" s="211"/>
      <c r="AT176" s="211"/>
      <c r="AU176" s="211"/>
      <c r="AV176" s="211"/>
      <c r="AW176" s="211"/>
      <c r="AX176" s="211"/>
    </row>
    <row r="177" spans="1:51" s="303" customFormat="1" x14ac:dyDescent="0.2">
      <c r="A177" s="722"/>
      <c r="B177" s="727"/>
      <c r="C177" s="727"/>
      <c r="D177" s="174"/>
      <c r="E177" s="174"/>
      <c r="F177" s="174"/>
      <c r="G177" s="746"/>
      <c r="H177" s="747"/>
      <c r="I177" s="686"/>
      <c r="J177" s="345" t="s">
        <v>388</v>
      </c>
      <c r="K177" s="183" t="s">
        <v>32</v>
      </c>
      <c r="L177" s="363">
        <v>30</v>
      </c>
      <c r="M177" s="181"/>
      <c r="N177" s="423"/>
      <c r="O177" s="354"/>
      <c r="P177" s="211"/>
      <c r="Q177" s="211"/>
      <c r="R177" s="211"/>
      <c r="S177" s="211"/>
      <c r="T177" s="211"/>
      <c r="U177" s="211"/>
      <c r="V177" s="211"/>
      <c r="W177" s="211"/>
      <c r="X177" s="211"/>
      <c r="Y177" s="211"/>
      <c r="Z177" s="211"/>
      <c r="AA177" s="211"/>
      <c r="AB177" s="211"/>
      <c r="AC177" s="211"/>
      <c r="AD177" s="211"/>
      <c r="AE177" s="211"/>
      <c r="AF177" s="211"/>
      <c r="AG177" s="211"/>
      <c r="AH177" s="211"/>
      <c r="AI177" s="211"/>
      <c r="AJ177" s="211"/>
      <c r="AK177" s="211"/>
      <c r="AL177" s="211"/>
      <c r="AM177" s="211"/>
      <c r="AN177" s="211"/>
      <c r="AO177" s="211"/>
      <c r="AP177" s="211"/>
      <c r="AQ177" s="211"/>
      <c r="AR177" s="211"/>
      <c r="AS177" s="211"/>
      <c r="AT177" s="211"/>
      <c r="AU177" s="211"/>
      <c r="AV177" s="211"/>
      <c r="AW177" s="211"/>
      <c r="AX177" s="211"/>
    </row>
    <row r="178" spans="1:51" s="303" customFormat="1" x14ac:dyDescent="0.2">
      <c r="A178" s="722"/>
      <c r="B178" s="727"/>
      <c r="C178" s="727"/>
      <c r="D178" s="174"/>
      <c r="E178" s="174"/>
      <c r="F178" s="174"/>
      <c r="G178" s="746"/>
      <c r="H178" s="747"/>
      <c r="I178" s="686"/>
      <c r="J178" s="345" t="s">
        <v>389</v>
      </c>
      <c r="K178" s="183" t="s">
        <v>32</v>
      </c>
      <c r="L178" s="363">
        <v>20</v>
      </c>
      <c r="M178" s="181"/>
      <c r="N178" s="423"/>
      <c r="O178" s="354"/>
      <c r="P178" s="211"/>
      <c r="Q178" s="211"/>
      <c r="R178" s="211"/>
      <c r="S178" s="211"/>
      <c r="T178" s="211"/>
      <c r="U178" s="211"/>
      <c r="V178" s="211"/>
      <c r="W178" s="211"/>
      <c r="X178" s="211"/>
      <c r="Y178" s="211"/>
      <c r="Z178" s="211"/>
      <c r="AA178" s="211"/>
      <c r="AB178" s="211"/>
      <c r="AC178" s="211"/>
      <c r="AD178" s="211"/>
      <c r="AE178" s="211"/>
      <c r="AF178" s="211"/>
      <c r="AG178" s="211"/>
      <c r="AH178" s="211"/>
      <c r="AI178" s="211"/>
      <c r="AJ178" s="211"/>
      <c r="AK178" s="211"/>
      <c r="AL178" s="211"/>
      <c r="AM178" s="211"/>
      <c r="AN178" s="211"/>
      <c r="AO178" s="211"/>
      <c r="AP178" s="211"/>
      <c r="AQ178" s="211"/>
      <c r="AR178" s="211"/>
      <c r="AS178" s="211"/>
      <c r="AT178" s="211"/>
      <c r="AU178" s="211"/>
      <c r="AV178" s="211"/>
      <c r="AW178" s="211"/>
      <c r="AX178" s="211"/>
    </row>
    <row r="179" spans="1:51" s="303" customFormat="1" x14ac:dyDescent="0.2">
      <c r="A179" s="722"/>
      <c r="B179" s="727"/>
      <c r="C179" s="727"/>
      <c r="D179" s="174"/>
      <c r="E179" s="174"/>
      <c r="F179" s="174"/>
      <c r="G179" s="746"/>
      <c r="H179" s="747"/>
      <c r="I179" s="686"/>
      <c r="J179" s="345" t="s">
        <v>390</v>
      </c>
      <c r="K179" s="183" t="s">
        <v>32</v>
      </c>
      <c r="L179" s="363">
        <v>15</v>
      </c>
      <c r="M179" s="181"/>
      <c r="N179" s="423"/>
      <c r="O179" s="354"/>
      <c r="P179" s="211"/>
      <c r="Q179" s="211"/>
      <c r="R179" s="211"/>
      <c r="S179" s="211"/>
      <c r="T179" s="211"/>
      <c r="U179" s="211"/>
      <c r="V179" s="211"/>
      <c r="W179" s="211"/>
      <c r="X179" s="211"/>
      <c r="Y179" s="211"/>
      <c r="Z179" s="211"/>
      <c r="AA179" s="211"/>
      <c r="AB179" s="211"/>
      <c r="AC179" s="211"/>
      <c r="AD179" s="211"/>
      <c r="AE179" s="211"/>
      <c r="AF179" s="211"/>
      <c r="AG179" s="211"/>
      <c r="AH179" s="211"/>
      <c r="AI179" s="211"/>
      <c r="AJ179" s="211"/>
      <c r="AK179" s="211"/>
      <c r="AL179" s="211"/>
      <c r="AM179" s="211"/>
      <c r="AN179" s="211"/>
      <c r="AO179" s="211"/>
      <c r="AP179" s="211"/>
      <c r="AQ179" s="211"/>
      <c r="AR179" s="211"/>
      <c r="AS179" s="211"/>
      <c r="AT179" s="211"/>
      <c r="AU179" s="211"/>
      <c r="AV179" s="211"/>
      <c r="AW179" s="211"/>
      <c r="AX179" s="211"/>
    </row>
    <row r="180" spans="1:51" s="303" customFormat="1" x14ac:dyDescent="0.2">
      <c r="A180" s="722"/>
      <c r="B180" s="727"/>
      <c r="C180" s="727"/>
      <c r="D180" s="174"/>
      <c r="E180" s="174"/>
      <c r="F180" s="174"/>
      <c r="G180" s="746"/>
      <c r="H180" s="747"/>
      <c r="I180" s="686"/>
      <c r="J180" s="345" t="s">
        <v>351</v>
      </c>
      <c r="K180" s="183" t="s">
        <v>309</v>
      </c>
      <c r="L180" s="363">
        <v>53</v>
      </c>
      <c r="M180" s="181"/>
      <c r="N180" s="422"/>
      <c r="O180" s="354"/>
      <c r="P180" s="211"/>
      <c r="Q180" s="211"/>
      <c r="R180" s="211"/>
      <c r="S180" s="211"/>
      <c r="T180" s="211"/>
      <c r="U180" s="211"/>
      <c r="V180" s="211"/>
      <c r="W180" s="211"/>
      <c r="X180" s="211"/>
      <c r="Y180" s="211"/>
      <c r="Z180" s="211"/>
      <c r="AA180" s="211"/>
      <c r="AB180" s="211"/>
      <c r="AC180" s="211"/>
      <c r="AD180" s="211"/>
      <c r="AE180" s="211"/>
      <c r="AF180" s="211"/>
      <c r="AG180" s="211"/>
      <c r="AH180" s="211"/>
      <c r="AI180" s="211"/>
      <c r="AJ180" s="211"/>
      <c r="AK180" s="211"/>
      <c r="AL180" s="211"/>
      <c r="AM180" s="211"/>
      <c r="AN180" s="211"/>
      <c r="AO180" s="211"/>
      <c r="AP180" s="211"/>
      <c r="AQ180" s="211"/>
      <c r="AR180" s="211"/>
      <c r="AS180" s="211"/>
      <c r="AT180" s="211"/>
      <c r="AU180" s="211"/>
      <c r="AV180" s="211"/>
      <c r="AW180" s="211"/>
      <c r="AX180" s="211"/>
    </row>
    <row r="181" spans="1:51" s="303" customFormat="1" x14ac:dyDescent="0.2">
      <c r="A181" s="722"/>
      <c r="B181" s="727"/>
      <c r="C181" s="727"/>
      <c r="D181" s="174"/>
      <c r="E181" s="174"/>
      <c r="F181" s="174"/>
      <c r="G181" s="746"/>
      <c r="H181" s="747"/>
      <c r="I181" s="686"/>
      <c r="J181" s="345" t="s">
        <v>352</v>
      </c>
      <c r="K181" s="183" t="s">
        <v>309</v>
      </c>
      <c r="L181" s="363">
        <v>66</v>
      </c>
      <c r="M181" s="421"/>
      <c r="N181" s="422"/>
      <c r="O181" s="354"/>
      <c r="P181" s="211"/>
      <c r="Q181" s="211"/>
      <c r="R181" s="211"/>
      <c r="S181" s="211"/>
      <c r="T181" s="211"/>
      <c r="U181" s="211"/>
      <c r="V181" s="211"/>
      <c r="W181" s="211"/>
      <c r="X181" s="211"/>
      <c r="Y181" s="211"/>
      <c r="Z181" s="211"/>
      <c r="AA181" s="211"/>
      <c r="AB181" s="211"/>
      <c r="AC181" s="211"/>
      <c r="AD181" s="211"/>
      <c r="AE181" s="211"/>
      <c r="AF181" s="211"/>
      <c r="AG181" s="211"/>
      <c r="AH181" s="211"/>
      <c r="AI181" s="211"/>
      <c r="AJ181" s="211"/>
      <c r="AK181" s="211"/>
      <c r="AL181" s="211"/>
      <c r="AM181" s="211"/>
      <c r="AN181" s="211"/>
      <c r="AO181" s="211"/>
      <c r="AP181" s="211"/>
      <c r="AQ181" s="211"/>
      <c r="AR181" s="211"/>
      <c r="AS181" s="211"/>
      <c r="AT181" s="211"/>
      <c r="AU181" s="211"/>
      <c r="AV181" s="211"/>
      <c r="AW181" s="211"/>
      <c r="AX181" s="211"/>
    </row>
    <row r="182" spans="1:51" s="303" customFormat="1" x14ac:dyDescent="0.2">
      <c r="A182" s="722"/>
      <c r="B182" s="727"/>
      <c r="C182" s="727"/>
      <c r="D182" s="174"/>
      <c r="E182" s="174"/>
      <c r="F182" s="174"/>
      <c r="G182" s="746"/>
      <c r="H182" s="747"/>
      <c r="I182" s="686"/>
      <c r="J182" s="345" t="s">
        <v>356</v>
      </c>
      <c r="K182" s="183" t="s">
        <v>309</v>
      </c>
      <c r="L182" s="363">
        <v>25</v>
      </c>
      <c r="M182" s="181"/>
      <c r="N182" s="422"/>
      <c r="O182" s="354"/>
      <c r="P182" s="211"/>
      <c r="Q182" s="211"/>
      <c r="R182" s="211"/>
      <c r="S182" s="211"/>
      <c r="T182" s="211"/>
      <c r="U182" s="211"/>
      <c r="V182" s="211"/>
      <c r="W182" s="211"/>
      <c r="X182" s="211"/>
      <c r="Y182" s="211"/>
      <c r="Z182" s="211"/>
      <c r="AA182" s="211"/>
      <c r="AB182" s="211"/>
      <c r="AC182" s="211"/>
      <c r="AD182" s="211"/>
      <c r="AE182" s="211"/>
      <c r="AF182" s="211"/>
      <c r="AG182" s="211"/>
      <c r="AH182" s="211"/>
      <c r="AI182" s="211"/>
      <c r="AJ182" s="211"/>
      <c r="AK182" s="211"/>
      <c r="AL182" s="211"/>
      <c r="AM182" s="211"/>
      <c r="AN182" s="211"/>
      <c r="AO182" s="211"/>
      <c r="AP182" s="211"/>
      <c r="AQ182" s="211"/>
      <c r="AR182" s="211"/>
      <c r="AS182" s="211"/>
      <c r="AT182" s="211"/>
      <c r="AU182" s="211"/>
      <c r="AV182" s="211"/>
      <c r="AW182" s="211"/>
      <c r="AX182" s="211"/>
    </row>
    <row r="183" spans="1:51" s="303" customFormat="1" x14ac:dyDescent="0.2">
      <c r="A183" s="722"/>
      <c r="B183" s="727"/>
      <c r="C183" s="727"/>
      <c r="D183" s="174"/>
      <c r="E183" s="174"/>
      <c r="F183" s="174"/>
      <c r="G183" s="746"/>
      <c r="H183" s="747"/>
      <c r="I183" s="686"/>
      <c r="J183" s="345" t="s">
        <v>391</v>
      </c>
      <c r="K183" s="183" t="s">
        <v>39</v>
      </c>
      <c r="L183" s="363">
        <v>200</v>
      </c>
      <c r="M183" s="181"/>
      <c r="N183" s="422"/>
      <c r="O183" s="354"/>
      <c r="P183" s="211"/>
      <c r="Q183" s="211"/>
      <c r="R183" s="211"/>
      <c r="S183" s="211"/>
      <c r="T183" s="211"/>
      <c r="U183" s="211"/>
      <c r="V183" s="211"/>
      <c r="W183" s="211"/>
      <c r="X183" s="211"/>
      <c r="Y183" s="211"/>
      <c r="Z183" s="211"/>
      <c r="AA183" s="211"/>
      <c r="AB183" s="211"/>
      <c r="AC183" s="211"/>
      <c r="AD183" s="211"/>
      <c r="AE183" s="211"/>
      <c r="AF183" s="211"/>
      <c r="AG183" s="211"/>
      <c r="AH183" s="211"/>
      <c r="AI183" s="211"/>
      <c r="AJ183" s="211"/>
      <c r="AK183" s="211"/>
      <c r="AL183" s="211"/>
      <c r="AM183" s="211"/>
      <c r="AN183" s="211"/>
      <c r="AO183" s="211"/>
      <c r="AP183" s="211"/>
      <c r="AQ183" s="211"/>
      <c r="AR183" s="211"/>
      <c r="AS183" s="211"/>
      <c r="AT183" s="211"/>
      <c r="AU183" s="211"/>
      <c r="AV183" s="211"/>
      <c r="AW183" s="211"/>
      <c r="AX183" s="211"/>
    </row>
    <row r="184" spans="1:51" s="303" customFormat="1" x14ac:dyDescent="0.2">
      <c r="A184" s="722"/>
      <c r="B184" s="727"/>
      <c r="C184" s="727"/>
      <c r="D184" s="174"/>
      <c r="E184" s="174"/>
      <c r="F184" s="174"/>
      <c r="G184" s="746"/>
      <c r="H184" s="747"/>
      <c r="I184" s="686"/>
      <c r="J184" s="345" t="s">
        <v>354</v>
      </c>
      <c r="K184" s="183" t="s">
        <v>31</v>
      </c>
      <c r="L184" s="363">
        <v>30</v>
      </c>
      <c r="M184" s="181"/>
      <c r="N184" s="422"/>
      <c r="O184" s="354"/>
      <c r="P184" s="211"/>
      <c r="Q184" s="211"/>
      <c r="R184" s="211"/>
      <c r="S184" s="211"/>
      <c r="T184" s="211"/>
      <c r="U184" s="211"/>
      <c r="V184" s="211"/>
      <c r="W184" s="211"/>
      <c r="X184" s="211"/>
      <c r="Y184" s="211"/>
      <c r="Z184" s="211"/>
      <c r="AA184" s="211"/>
      <c r="AB184" s="211"/>
      <c r="AC184" s="211"/>
      <c r="AD184" s="211"/>
      <c r="AE184" s="211"/>
      <c r="AF184" s="211"/>
      <c r="AG184" s="211"/>
      <c r="AH184" s="211"/>
      <c r="AI184" s="211"/>
      <c r="AJ184" s="211"/>
      <c r="AK184" s="211"/>
      <c r="AL184" s="211"/>
      <c r="AM184" s="211"/>
      <c r="AN184" s="211"/>
      <c r="AO184" s="211"/>
      <c r="AP184" s="211"/>
      <c r="AQ184" s="211"/>
      <c r="AR184" s="211"/>
      <c r="AS184" s="211"/>
      <c r="AT184" s="211"/>
      <c r="AU184" s="211"/>
      <c r="AV184" s="211"/>
      <c r="AW184" s="211"/>
      <c r="AX184" s="211"/>
    </row>
    <row r="185" spans="1:51" s="303" customFormat="1" x14ac:dyDescent="0.2">
      <c r="A185" s="722"/>
      <c r="B185" s="727"/>
      <c r="C185" s="727"/>
      <c r="D185" s="174"/>
      <c r="E185" s="174"/>
      <c r="F185" s="174"/>
      <c r="G185" s="359"/>
      <c r="H185" s="747"/>
      <c r="I185" s="686"/>
      <c r="J185" s="345" t="s">
        <v>355</v>
      </c>
      <c r="K185" s="183" t="s">
        <v>309</v>
      </c>
      <c r="L185" s="363">
        <v>10</v>
      </c>
      <c r="M185" s="181"/>
      <c r="N185" s="344"/>
      <c r="O185" s="354"/>
      <c r="P185" s="211"/>
      <c r="Q185" s="211"/>
      <c r="R185" s="211"/>
      <c r="S185" s="211"/>
      <c r="T185" s="211"/>
      <c r="U185" s="211"/>
      <c r="V185" s="211"/>
      <c r="W185" s="211"/>
      <c r="X185" s="211"/>
      <c r="Y185" s="211"/>
      <c r="Z185" s="211"/>
      <c r="AA185" s="211"/>
      <c r="AB185" s="211"/>
      <c r="AC185" s="211"/>
      <c r="AD185" s="211"/>
      <c r="AE185" s="211"/>
      <c r="AF185" s="211"/>
      <c r="AG185" s="211"/>
      <c r="AH185" s="211"/>
      <c r="AI185" s="211"/>
      <c r="AJ185" s="211"/>
      <c r="AK185" s="211"/>
      <c r="AL185" s="211"/>
      <c r="AM185" s="211"/>
      <c r="AN185" s="211"/>
      <c r="AO185" s="211"/>
      <c r="AP185" s="211"/>
      <c r="AQ185" s="211"/>
      <c r="AR185" s="211"/>
      <c r="AS185" s="211"/>
      <c r="AT185" s="211"/>
      <c r="AU185" s="211"/>
      <c r="AV185" s="211"/>
      <c r="AW185" s="211"/>
      <c r="AX185" s="211"/>
    </row>
    <row r="186" spans="1:51" s="186" customFormat="1" ht="13.5" x14ac:dyDescent="0.25">
      <c r="A186" s="487"/>
      <c r="B186" s="487"/>
      <c r="C186" s="551"/>
      <c r="D186" s="552"/>
      <c r="E186" s="552"/>
      <c r="F186" s="552"/>
      <c r="G186" s="553"/>
      <c r="H186" s="553"/>
      <c r="I186" s="552"/>
      <c r="J186" s="554"/>
      <c r="K186" s="553"/>
      <c r="L186" s="553"/>
      <c r="M186" s="553"/>
      <c r="N186" s="555"/>
      <c r="O186" s="550"/>
      <c r="P186" s="550">
        <f t="shared" ref="P186:AX186" si="6">SUM(P166:P185)/20</f>
        <v>0</v>
      </c>
      <c r="Q186" s="550">
        <f t="shared" si="6"/>
        <v>0</v>
      </c>
      <c r="R186" s="550">
        <f t="shared" si="6"/>
        <v>0</v>
      </c>
      <c r="S186" s="550">
        <f t="shared" si="6"/>
        <v>0</v>
      </c>
      <c r="T186" s="550">
        <f t="shared" si="6"/>
        <v>0</v>
      </c>
      <c r="U186" s="550">
        <f t="shared" si="6"/>
        <v>0</v>
      </c>
      <c r="V186" s="550">
        <f t="shared" si="6"/>
        <v>0</v>
      </c>
      <c r="W186" s="550">
        <f t="shared" si="6"/>
        <v>0</v>
      </c>
      <c r="X186" s="550">
        <f t="shared" si="6"/>
        <v>0</v>
      </c>
      <c r="Y186" s="550">
        <f t="shared" si="6"/>
        <v>0</v>
      </c>
      <c r="Z186" s="550">
        <f t="shared" si="6"/>
        <v>0</v>
      </c>
      <c r="AA186" s="550">
        <f t="shared" si="6"/>
        <v>0</v>
      </c>
      <c r="AB186" s="550">
        <f t="shared" si="6"/>
        <v>0</v>
      </c>
      <c r="AC186" s="550">
        <f t="shared" si="6"/>
        <v>0</v>
      </c>
      <c r="AD186" s="550">
        <f t="shared" si="6"/>
        <v>0</v>
      </c>
      <c r="AE186" s="550">
        <f t="shared" si="6"/>
        <v>0</v>
      </c>
      <c r="AF186" s="550">
        <f t="shared" si="6"/>
        <v>0</v>
      </c>
      <c r="AG186" s="550">
        <f t="shared" si="6"/>
        <v>0</v>
      </c>
      <c r="AH186" s="550">
        <f t="shared" si="6"/>
        <v>0</v>
      </c>
      <c r="AI186" s="550">
        <f t="shared" si="6"/>
        <v>0</v>
      </c>
      <c r="AJ186" s="550">
        <f t="shared" si="6"/>
        <v>0</v>
      </c>
      <c r="AK186" s="550">
        <f t="shared" si="6"/>
        <v>0</v>
      </c>
      <c r="AL186" s="550">
        <f t="shared" si="6"/>
        <v>0</v>
      </c>
      <c r="AM186" s="550">
        <f t="shared" si="6"/>
        <v>0</v>
      </c>
      <c r="AN186" s="550">
        <f t="shared" si="6"/>
        <v>0</v>
      </c>
      <c r="AO186" s="550">
        <f t="shared" si="6"/>
        <v>0</v>
      </c>
      <c r="AP186" s="550">
        <f t="shared" si="6"/>
        <v>0</v>
      </c>
      <c r="AQ186" s="550">
        <f t="shared" si="6"/>
        <v>0</v>
      </c>
      <c r="AR186" s="550">
        <f t="shared" si="6"/>
        <v>0</v>
      </c>
      <c r="AS186" s="550">
        <f t="shared" si="6"/>
        <v>0</v>
      </c>
      <c r="AT186" s="550">
        <f t="shared" si="6"/>
        <v>0</v>
      </c>
      <c r="AU186" s="550">
        <f t="shared" si="6"/>
        <v>0</v>
      </c>
      <c r="AV186" s="550">
        <f t="shared" si="6"/>
        <v>0</v>
      </c>
      <c r="AW186" s="550">
        <f t="shared" si="6"/>
        <v>0</v>
      </c>
      <c r="AX186" s="550">
        <f t="shared" si="6"/>
        <v>0</v>
      </c>
      <c r="AY186" s="556"/>
    </row>
    <row r="187" spans="1:51" s="303" customFormat="1" x14ac:dyDescent="0.2">
      <c r="A187" s="739">
        <v>8</v>
      </c>
      <c r="B187" s="743" t="s">
        <v>684</v>
      </c>
      <c r="C187" s="743" t="s">
        <v>439</v>
      </c>
      <c r="D187" s="452"/>
      <c r="E187" s="452"/>
      <c r="F187" s="357"/>
      <c r="G187" s="745" t="s">
        <v>392</v>
      </c>
      <c r="H187" s="745"/>
      <c r="I187" s="715"/>
      <c r="J187" s="345" t="s">
        <v>393</v>
      </c>
      <c r="K187" s="453" t="s">
        <v>309</v>
      </c>
      <c r="L187" s="356">
        <v>86</v>
      </c>
      <c r="M187" s="453"/>
      <c r="N187" s="452"/>
      <c r="O187" s="349"/>
      <c r="P187" s="454"/>
      <c r="Q187" s="454"/>
      <c r="R187" s="454"/>
      <c r="S187" s="454"/>
      <c r="T187" s="454"/>
      <c r="U187" s="454"/>
      <c r="V187" s="454"/>
      <c r="W187" s="454"/>
      <c r="X187" s="454"/>
      <c r="Y187" s="454"/>
      <c r="Z187" s="454"/>
      <c r="AA187" s="454"/>
      <c r="AB187" s="454"/>
      <c r="AC187" s="454"/>
      <c r="AD187" s="454"/>
      <c r="AE187" s="454"/>
      <c r="AF187" s="454"/>
      <c r="AG187" s="454"/>
      <c r="AH187" s="454"/>
      <c r="AI187" s="454"/>
      <c r="AJ187" s="454"/>
      <c r="AK187" s="454"/>
      <c r="AL187" s="454"/>
      <c r="AM187" s="454"/>
      <c r="AN187" s="454"/>
      <c r="AO187" s="454"/>
      <c r="AP187" s="454"/>
      <c r="AQ187" s="454"/>
      <c r="AR187" s="454"/>
      <c r="AS187" s="454"/>
      <c r="AT187" s="454"/>
      <c r="AU187" s="454"/>
      <c r="AV187" s="454"/>
      <c r="AW187" s="454"/>
      <c r="AX187" s="454"/>
      <c r="AY187" s="352"/>
    </row>
    <row r="188" spans="1:51" s="303" customFormat="1" x14ac:dyDescent="0.2">
      <c r="A188" s="739"/>
      <c r="B188" s="743"/>
      <c r="C188" s="743"/>
      <c r="D188" s="452"/>
      <c r="E188" s="452"/>
      <c r="F188" s="357"/>
      <c r="G188" s="745"/>
      <c r="H188" s="745"/>
      <c r="I188" s="715"/>
      <c r="J188" s="345" t="s">
        <v>348</v>
      </c>
      <c r="K188" s="453" t="s">
        <v>309</v>
      </c>
      <c r="L188" s="356">
        <v>757.5</v>
      </c>
      <c r="M188" s="453"/>
      <c r="N188" s="452"/>
      <c r="O188" s="349"/>
      <c r="P188" s="454"/>
      <c r="Q188" s="454"/>
      <c r="R188" s="454"/>
      <c r="S188" s="454"/>
      <c r="T188" s="454"/>
      <c r="U188" s="454"/>
      <c r="V188" s="454"/>
      <c r="W188" s="454"/>
      <c r="X188" s="454"/>
      <c r="Y188" s="454"/>
      <c r="Z188" s="454"/>
      <c r="AA188" s="454"/>
      <c r="AB188" s="454"/>
      <c r="AC188" s="454"/>
      <c r="AD188" s="454"/>
      <c r="AE188" s="454"/>
      <c r="AF188" s="454"/>
      <c r="AG188" s="454"/>
      <c r="AH188" s="454"/>
      <c r="AI188" s="454"/>
      <c r="AJ188" s="454"/>
      <c r="AK188" s="454"/>
      <c r="AL188" s="454"/>
      <c r="AM188" s="454"/>
      <c r="AN188" s="454"/>
      <c r="AO188" s="454"/>
      <c r="AP188" s="454"/>
      <c r="AQ188" s="454"/>
      <c r="AR188" s="454"/>
      <c r="AS188" s="454"/>
      <c r="AT188" s="454"/>
      <c r="AU188" s="454"/>
      <c r="AV188" s="454"/>
      <c r="AW188" s="454"/>
      <c r="AX188" s="454"/>
      <c r="AY188" s="352"/>
    </row>
    <row r="189" spans="1:51" s="303" customFormat="1" x14ac:dyDescent="0.2">
      <c r="A189" s="739"/>
      <c r="B189" s="743"/>
      <c r="C189" s="743"/>
      <c r="D189" s="452"/>
      <c r="E189" s="452"/>
      <c r="F189" s="357"/>
      <c r="G189" s="745"/>
      <c r="H189" s="745"/>
      <c r="I189" s="715"/>
      <c r="J189" s="345" t="s">
        <v>394</v>
      </c>
      <c r="K189" s="453" t="s">
        <v>309</v>
      </c>
      <c r="L189" s="356">
        <v>1848</v>
      </c>
      <c r="M189" s="453"/>
      <c r="N189" s="452"/>
      <c r="O189" s="349"/>
      <c r="P189" s="454"/>
      <c r="Q189" s="454"/>
      <c r="R189" s="454"/>
      <c r="S189" s="454"/>
      <c r="T189" s="454"/>
      <c r="U189" s="454"/>
      <c r="V189" s="454"/>
      <c r="W189" s="454"/>
      <c r="X189" s="454"/>
      <c r="Y189" s="454"/>
      <c r="Z189" s="454"/>
      <c r="AA189" s="454"/>
      <c r="AB189" s="454"/>
      <c r="AC189" s="454"/>
      <c r="AD189" s="454"/>
      <c r="AE189" s="454"/>
      <c r="AF189" s="454"/>
      <c r="AG189" s="454"/>
      <c r="AH189" s="454"/>
      <c r="AI189" s="454"/>
      <c r="AJ189" s="454"/>
      <c r="AK189" s="454"/>
      <c r="AL189" s="454"/>
      <c r="AM189" s="454"/>
      <c r="AN189" s="454"/>
      <c r="AO189" s="454"/>
      <c r="AP189" s="454"/>
      <c r="AQ189" s="454"/>
      <c r="AR189" s="454"/>
      <c r="AS189" s="454"/>
      <c r="AT189" s="454"/>
      <c r="AU189" s="454"/>
      <c r="AV189" s="454"/>
      <c r="AW189" s="454"/>
      <c r="AX189" s="454"/>
      <c r="AY189" s="352"/>
    </row>
    <row r="190" spans="1:51" s="303" customFormat="1" x14ac:dyDescent="0.2">
      <c r="A190" s="739"/>
      <c r="B190" s="743"/>
      <c r="C190" s="743"/>
      <c r="D190" s="452"/>
      <c r="E190" s="452"/>
      <c r="F190" s="357"/>
      <c r="G190" s="745"/>
      <c r="H190" s="745"/>
      <c r="I190" s="715"/>
      <c r="J190" s="345" t="s">
        <v>379</v>
      </c>
      <c r="K190" s="453" t="s">
        <v>309</v>
      </c>
      <c r="L190" s="356">
        <v>705</v>
      </c>
      <c r="M190" s="453"/>
      <c r="N190" s="452"/>
      <c r="O190" s="349"/>
      <c r="P190" s="454"/>
      <c r="Q190" s="454"/>
      <c r="R190" s="454"/>
      <c r="S190" s="454"/>
      <c r="T190" s="454"/>
      <c r="U190" s="454"/>
      <c r="V190" s="454"/>
      <c r="W190" s="454"/>
      <c r="X190" s="454"/>
      <c r="Y190" s="454"/>
      <c r="Z190" s="454"/>
      <c r="AA190" s="454"/>
      <c r="AB190" s="454"/>
      <c r="AC190" s="454"/>
      <c r="AD190" s="454"/>
      <c r="AE190" s="454"/>
      <c r="AF190" s="454"/>
      <c r="AG190" s="454"/>
      <c r="AH190" s="454"/>
      <c r="AI190" s="454"/>
      <c r="AJ190" s="454"/>
      <c r="AK190" s="454"/>
      <c r="AL190" s="454"/>
      <c r="AM190" s="454"/>
      <c r="AN190" s="454"/>
      <c r="AO190" s="454"/>
      <c r="AP190" s="454"/>
      <c r="AQ190" s="454"/>
      <c r="AR190" s="454"/>
      <c r="AS190" s="454"/>
      <c r="AT190" s="454"/>
      <c r="AU190" s="454"/>
      <c r="AV190" s="454"/>
      <c r="AW190" s="454"/>
      <c r="AX190" s="454"/>
      <c r="AY190" s="352"/>
    </row>
    <row r="191" spans="1:51" s="303" customFormat="1" x14ac:dyDescent="0.2">
      <c r="A191" s="739"/>
      <c r="B191" s="743"/>
      <c r="C191" s="743"/>
      <c r="D191" s="452"/>
      <c r="E191" s="452"/>
      <c r="F191" s="357"/>
      <c r="G191" s="745"/>
      <c r="H191" s="745"/>
      <c r="I191" s="715"/>
      <c r="J191" s="345" t="s">
        <v>395</v>
      </c>
      <c r="K191" s="453" t="s">
        <v>309</v>
      </c>
      <c r="L191" s="356">
        <v>932</v>
      </c>
      <c r="M191" s="453"/>
      <c r="N191" s="452"/>
      <c r="O191" s="349"/>
      <c r="P191" s="454"/>
      <c r="Q191" s="454"/>
      <c r="R191" s="454"/>
      <c r="S191" s="454"/>
      <c r="T191" s="454"/>
      <c r="U191" s="454"/>
      <c r="V191" s="454"/>
      <c r="W191" s="454"/>
      <c r="X191" s="454"/>
      <c r="Y191" s="454"/>
      <c r="Z191" s="454"/>
      <c r="AA191" s="454"/>
      <c r="AB191" s="454"/>
      <c r="AC191" s="454"/>
      <c r="AD191" s="454"/>
      <c r="AE191" s="454"/>
      <c r="AF191" s="454"/>
      <c r="AG191" s="454"/>
      <c r="AH191" s="454"/>
      <c r="AI191" s="454"/>
      <c r="AJ191" s="454"/>
      <c r="AK191" s="454"/>
      <c r="AL191" s="454"/>
      <c r="AM191" s="454"/>
      <c r="AN191" s="454"/>
      <c r="AO191" s="454"/>
      <c r="AP191" s="454"/>
      <c r="AQ191" s="454"/>
      <c r="AR191" s="454"/>
      <c r="AS191" s="454"/>
      <c r="AT191" s="454"/>
      <c r="AU191" s="454"/>
      <c r="AV191" s="454"/>
      <c r="AW191" s="454"/>
      <c r="AX191" s="454"/>
      <c r="AY191" s="352"/>
    </row>
    <row r="192" spans="1:51" s="303" customFormat="1" x14ac:dyDescent="0.2">
      <c r="A192" s="739"/>
      <c r="B192" s="743"/>
      <c r="C192" s="743"/>
      <c r="D192" s="452"/>
      <c r="E192" s="452"/>
      <c r="F192" s="357"/>
      <c r="G192" s="745"/>
      <c r="H192" s="745"/>
      <c r="I192" s="715"/>
      <c r="J192" s="345" t="s">
        <v>396</v>
      </c>
      <c r="K192" s="453" t="s">
        <v>309</v>
      </c>
      <c r="L192" s="356">
        <v>762</v>
      </c>
      <c r="M192" s="453"/>
      <c r="N192" s="452"/>
      <c r="O192" s="349"/>
      <c r="P192" s="454"/>
      <c r="Q192" s="454"/>
      <c r="R192" s="454"/>
      <c r="S192" s="454"/>
      <c r="T192" s="454"/>
      <c r="U192" s="454"/>
      <c r="V192" s="454"/>
      <c r="W192" s="454"/>
      <c r="X192" s="454"/>
      <c r="Y192" s="454"/>
      <c r="Z192" s="454"/>
      <c r="AA192" s="454"/>
      <c r="AB192" s="454"/>
      <c r="AC192" s="454"/>
      <c r="AD192" s="454"/>
      <c r="AE192" s="454"/>
      <c r="AF192" s="454"/>
      <c r="AG192" s="454"/>
      <c r="AH192" s="454"/>
      <c r="AI192" s="454"/>
      <c r="AJ192" s="454"/>
      <c r="AK192" s="454"/>
      <c r="AL192" s="454"/>
      <c r="AM192" s="454"/>
      <c r="AN192" s="454"/>
      <c r="AO192" s="454"/>
      <c r="AP192" s="454"/>
      <c r="AQ192" s="454"/>
      <c r="AR192" s="454"/>
      <c r="AS192" s="454"/>
      <c r="AT192" s="454"/>
      <c r="AU192" s="454"/>
      <c r="AV192" s="454"/>
      <c r="AW192" s="454"/>
      <c r="AX192" s="454"/>
      <c r="AY192" s="352"/>
    </row>
    <row r="193" spans="1:51" s="303" customFormat="1" x14ac:dyDescent="0.2">
      <c r="A193" s="739"/>
      <c r="B193" s="743"/>
      <c r="C193" s="743"/>
      <c r="D193" s="452"/>
      <c r="E193" s="452"/>
      <c r="F193" s="452"/>
      <c r="G193" s="745"/>
      <c r="H193" s="745"/>
      <c r="I193" s="715"/>
      <c r="J193" s="345" t="s">
        <v>397</v>
      </c>
      <c r="K193" s="453" t="s">
        <v>32</v>
      </c>
      <c r="L193" s="356">
        <v>15</v>
      </c>
      <c r="M193" s="453"/>
      <c r="N193" s="452"/>
      <c r="O193" s="349"/>
      <c r="P193" s="454"/>
      <c r="Q193" s="454"/>
      <c r="R193" s="454"/>
      <c r="S193" s="454"/>
      <c r="T193" s="454"/>
      <c r="U193" s="454"/>
      <c r="V193" s="454"/>
      <c r="W193" s="454"/>
      <c r="X193" s="454"/>
      <c r="Y193" s="454"/>
      <c r="Z193" s="454"/>
      <c r="AA193" s="454"/>
      <c r="AB193" s="454"/>
      <c r="AC193" s="454"/>
      <c r="AD193" s="454"/>
      <c r="AE193" s="454"/>
      <c r="AF193" s="454"/>
      <c r="AG193" s="454"/>
      <c r="AH193" s="454"/>
      <c r="AI193" s="454"/>
      <c r="AJ193" s="454"/>
      <c r="AK193" s="454"/>
      <c r="AL193" s="454"/>
      <c r="AM193" s="454"/>
      <c r="AN193" s="454"/>
      <c r="AO193" s="454"/>
      <c r="AP193" s="454"/>
      <c r="AQ193" s="454"/>
      <c r="AR193" s="454"/>
      <c r="AS193" s="454"/>
      <c r="AT193" s="454"/>
      <c r="AU193" s="454"/>
      <c r="AV193" s="454"/>
      <c r="AW193" s="454"/>
      <c r="AX193" s="454"/>
      <c r="AY193" s="352"/>
    </row>
    <row r="194" spans="1:51" s="303" customFormat="1" x14ac:dyDescent="0.2">
      <c r="A194" s="739"/>
      <c r="B194" s="743"/>
      <c r="C194" s="743"/>
      <c r="D194" s="452"/>
      <c r="E194" s="452"/>
      <c r="F194" s="452"/>
      <c r="G194" s="745"/>
      <c r="H194" s="745"/>
      <c r="I194" s="715"/>
      <c r="J194" s="345" t="s">
        <v>350</v>
      </c>
      <c r="K194" s="453" t="s">
        <v>32</v>
      </c>
      <c r="L194" s="356">
        <v>20</v>
      </c>
      <c r="M194" s="453"/>
      <c r="N194" s="452"/>
      <c r="O194" s="349"/>
      <c r="P194" s="454"/>
      <c r="Q194" s="454"/>
      <c r="R194" s="454"/>
      <c r="S194" s="454"/>
      <c r="T194" s="454"/>
      <c r="U194" s="454"/>
      <c r="V194" s="454"/>
      <c r="W194" s="454"/>
      <c r="X194" s="454"/>
      <c r="Y194" s="454"/>
      <c r="Z194" s="454"/>
      <c r="AA194" s="454"/>
      <c r="AB194" s="454"/>
      <c r="AC194" s="454"/>
      <c r="AD194" s="454"/>
      <c r="AE194" s="454"/>
      <c r="AF194" s="454"/>
      <c r="AG194" s="454"/>
      <c r="AH194" s="454"/>
      <c r="AI194" s="454"/>
      <c r="AJ194" s="454"/>
      <c r="AK194" s="454"/>
      <c r="AL194" s="454"/>
      <c r="AM194" s="454"/>
      <c r="AN194" s="454"/>
      <c r="AO194" s="454"/>
      <c r="AP194" s="454"/>
      <c r="AQ194" s="454"/>
      <c r="AR194" s="454"/>
      <c r="AS194" s="454"/>
      <c r="AT194" s="454"/>
      <c r="AU194" s="454"/>
      <c r="AV194" s="454"/>
      <c r="AW194" s="454"/>
      <c r="AX194" s="454"/>
      <c r="AY194" s="352"/>
    </row>
    <row r="195" spans="1:51" s="303" customFormat="1" x14ac:dyDescent="0.2">
      <c r="A195" s="739"/>
      <c r="B195" s="743"/>
      <c r="C195" s="743"/>
      <c r="D195" s="452"/>
      <c r="E195" s="452"/>
      <c r="F195" s="452"/>
      <c r="G195" s="745"/>
      <c r="H195" s="745"/>
      <c r="I195" s="715"/>
      <c r="J195" s="345" t="s">
        <v>398</v>
      </c>
      <c r="K195" s="453" t="s">
        <v>32</v>
      </c>
      <c r="L195" s="356">
        <v>10</v>
      </c>
      <c r="M195" s="453"/>
      <c r="N195" s="452"/>
      <c r="O195" s="349"/>
      <c r="P195" s="454"/>
      <c r="Q195" s="454"/>
      <c r="R195" s="454"/>
      <c r="S195" s="454"/>
      <c r="T195" s="454"/>
      <c r="U195" s="454"/>
      <c r="V195" s="454"/>
      <c r="W195" s="454"/>
      <c r="X195" s="454"/>
      <c r="Y195" s="454"/>
      <c r="Z195" s="454"/>
      <c r="AA195" s="454"/>
      <c r="AB195" s="454"/>
      <c r="AC195" s="454"/>
      <c r="AD195" s="454"/>
      <c r="AE195" s="454"/>
      <c r="AF195" s="454"/>
      <c r="AG195" s="454"/>
      <c r="AH195" s="454"/>
      <c r="AI195" s="454"/>
      <c r="AJ195" s="454"/>
      <c r="AK195" s="454"/>
      <c r="AL195" s="454"/>
      <c r="AM195" s="454"/>
      <c r="AN195" s="454"/>
      <c r="AO195" s="454"/>
      <c r="AP195" s="454"/>
      <c r="AQ195" s="454"/>
      <c r="AR195" s="454"/>
      <c r="AS195" s="454"/>
      <c r="AT195" s="454"/>
      <c r="AU195" s="454"/>
      <c r="AV195" s="454"/>
      <c r="AW195" s="454"/>
      <c r="AX195" s="454"/>
      <c r="AY195" s="352"/>
    </row>
    <row r="196" spans="1:51" s="303" customFormat="1" x14ac:dyDescent="0.2">
      <c r="A196" s="739"/>
      <c r="B196" s="743"/>
      <c r="C196" s="743"/>
      <c r="D196" s="452"/>
      <c r="E196" s="452"/>
      <c r="F196" s="452"/>
      <c r="G196" s="745"/>
      <c r="H196" s="745"/>
      <c r="I196" s="715"/>
      <c r="J196" s="345" t="s">
        <v>345</v>
      </c>
      <c r="K196" s="453" t="s">
        <v>32</v>
      </c>
      <c r="L196" s="356">
        <v>20</v>
      </c>
      <c r="M196" s="453"/>
      <c r="N196" s="452"/>
      <c r="O196" s="349"/>
      <c r="P196" s="454"/>
      <c r="Q196" s="454"/>
      <c r="R196" s="454"/>
      <c r="S196" s="454"/>
      <c r="T196" s="454"/>
      <c r="U196" s="454"/>
      <c r="V196" s="454"/>
      <c r="W196" s="454"/>
      <c r="X196" s="454"/>
      <c r="Y196" s="454"/>
      <c r="Z196" s="454"/>
      <c r="AA196" s="454"/>
      <c r="AB196" s="454"/>
      <c r="AC196" s="454"/>
      <c r="AD196" s="454"/>
      <c r="AE196" s="454"/>
      <c r="AF196" s="454"/>
      <c r="AG196" s="454"/>
      <c r="AH196" s="454"/>
      <c r="AI196" s="454"/>
      <c r="AJ196" s="454"/>
      <c r="AK196" s="454"/>
      <c r="AL196" s="454"/>
      <c r="AM196" s="454"/>
      <c r="AN196" s="454"/>
      <c r="AO196" s="454"/>
      <c r="AP196" s="454"/>
      <c r="AQ196" s="454"/>
      <c r="AR196" s="454"/>
      <c r="AS196" s="454"/>
      <c r="AT196" s="454"/>
      <c r="AU196" s="454"/>
      <c r="AV196" s="454"/>
      <c r="AW196" s="454"/>
      <c r="AX196" s="454"/>
      <c r="AY196" s="352"/>
    </row>
    <row r="197" spans="1:51" s="303" customFormat="1" x14ac:dyDescent="0.2">
      <c r="A197" s="739"/>
      <c r="B197" s="743"/>
      <c r="C197" s="743"/>
      <c r="D197" s="452"/>
      <c r="E197" s="452"/>
      <c r="F197" s="452"/>
      <c r="G197" s="745"/>
      <c r="H197" s="745"/>
      <c r="I197" s="715"/>
      <c r="J197" s="345" t="s">
        <v>349</v>
      </c>
      <c r="K197" s="453" t="s">
        <v>32</v>
      </c>
      <c r="L197" s="356">
        <v>30</v>
      </c>
      <c r="M197" s="453"/>
      <c r="N197" s="448"/>
      <c r="O197" s="349"/>
      <c r="P197" s="454"/>
      <c r="Q197" s="454"/>
      <c r="R197" s="454"/>
      <c r="S197" s="454"/>
      <c r="T197" s="454"/>
      <c r="U197" s="454"/>
      <c r="V197" s="454"/>
      <c r="W197" s="454"/>
      <c r="X197" s="454"/>
      <c r="Y197" s="454"/>
      <c r="Z197" s="454"/>
      <c r="AA197" s="454"/>
      <c r="AB197" s="454"/>
      <c r="AC197" s="454"/>
      <c r="AD197" s="454"/>
      <c r="AE197" s="454"/>
      <c r="AF197" s="454"/>
      <c r="AG197" s="454"/>
      <c r="AH197" s="454"/>
      <c r="AI197" s="454"/>
      <c r="AJ197" s="454"/>
      <c r="AK197" s="454"/>
      <c r="AL197" s="454"/>
      <c r="AM197" s="454"/>
      <c r="AN197" s="454"/>
      <c r="AO197" s="454"/>
      <c r="AP197" s="454"/>
      <c r="AQ197" s="454"/>
      <c r="AR197" s="454"/>
      <c r="AS197" s="454"/>
      <c r="AT197" s="454"/>
      <c r="AU197" s="454"/>
      <c r="AV197" s="454"/>
      <c r="AW197" s="454"/>
      <c r="AX197" s="454"/>
      <c r="AY197" s="352"/>
    </row>
    <row r="198" spans="1:51" s="303" customFormat="1" x14ac:dyDescent="0.2">
      <c r="A198" s="739"/>
      <c r="B198" s="743"/>
      <c r="C198" s="743"/>
      <c r="D198" s="452"/>
      <c r="E198" s="452"/>
      <c r="F198" s="452"/>
      <c r="G198" s="745"/>
      <c r="H198" s="745"/>
      <c r="I198" s="715"/>
      <c r="J198" s="345" t="s">
        <v>399</v>
      </c>
      <c r="K198" s="453" t="s">
        <v>32</v>
      </c>
      <c r="L198" s="356">
        <v>10</v>
      </c>
      <c r="M198" s="453"/>
      <c r="N198" s="448"/>
      <c r="O198" s="349"/>
      <c r="P198" s="454"/>
      <c r="Q198" s="454"/>
      <c r="R198" s="454"/>
      <c r="S198" s="454"/>
      <c r="T198" s="454"/>
      <c r="U198" s="454"/>
      <c r="V198" s="454"/>
      <c r="W198" s="454"/>
      <c r="X198" s="454"/>
      <c r="Y198" s="454"/>
      <c r="Z198" s="454"/>
      <c r="AA198" s="454"/>
      <c r="AB198" s="454"/>
      <c r="AC198" s="454"/>
      <c r="AD198" s="454"/>
      <c r="AE198" s="454"/>
      <c r="AF198" s="454"/>
      <c r="AG198" s="454"/>
      <c r="AH198" s="454"/>
      <c r="AI198" s="454"/>
      <c r="AJ198" s="454"/>
      <c r="AK198" s="454"/>
      <c r="AL198" s="454"/>
      <c r="AM198" s="454"/>
      <c r="AN198" s="454"/>
      <c r="AO198" s="454"/>
      <c r="AP198" s="454"/>
      <c r="AQ198" s="454"/>
      <c r="AR198" s="454"/>
      <c r="AS198" s="454"/>
      <c r="AT198" s="454"/>
      <c r="AU198" s="454"/>
      <c r="AV198" s="454"/>
      <c r="AW198" s="454"/>
      <c r="AX198" s="454"/>
      <c r="AY198" s="352"/>
    </row>
    <row r="199" spans="1:51" s="303" customFormat="1" x14ac:dyDescent="0.2">
      <c r="A199" s="739"/>
      <c r="B199" s="743"/>
      <c r="C199" s="743"/>
      <c r="D199" s="452"/>
      <c r="E199" s="452"/>
      <c r="F199" s="452"/>
      <c r="G199" s="745"/>
      <c r="H199" s="745"/>
      <c r="I199" s="715"/>
      <c r="J199" s="345" t="s">
        <v>400</v>
      </c>
      <c r="K199" s="453" t="s">
        <v>32</v>
      </c>
      <c r="L199" s="356">
        <v>50</v>
      </c>
      <c r="M199" s="453"/>
      <c r="N199" s="448"/>
      <c r="O199" s="349"/>
      <c r="P199" s="454"/>
      <c r="Q199" s="454"/>
      <c r="R199" s="454"/>
      <c r="S199" s="454"/>
      <c r="T199" s="454"/>
      <c r="U199" s="454"/>
      <c r="V199" s="454"/>
      <c r="W199" s="454"/>
      <c r="X199" s="454"/>
      <c r="Y199" s="454"/>
      <c r="Z199" s="454"/>
      <c r="AA199" s="454"/>
      <c r="AB199" s="454"/>
      <c r="AC199" s="454"/>
      <c r="AD199" s="454"/>
      <c r="AE199" s="454"/>
      <c r="AF199" s="454"/>
      <c r="AG199" s="454"/>
      <c r="AH199" s="454"/>
      <c r="AI199" s="454"/>
      <c r="AJ199" s="454"/>
      <c r="AK199" s="454"/>
      <c r="AL199" s="454"/>
      <c r="AM199" s="454"/>
      <c r="AN199" s="454"/>
      <c r="AO199" s="454"/>
      <c r="AP199" s="454"/>
      <c r="AQ199" s="454"/>
      <c r="AR199" s="454"/>
      <c r="AS199" s="454"/>
      <c r="AT199" s="454"/>
      <c r="AU199" s="454"/>
      <c r="AV199" s="454"/>
      <c r="AW199" s="454"/>
      <c r="AX199" s="454"/>
      <c r="AY199" s="352"/>
    </row>
    <row r="200" spans="1:51" s="303" customFormat="1" x14ac:dyDescent="0.2">
      <c r="A200" s="739"/>
      <c r="B200" s="743"/>
      <c r="C200" s="743"/>
      <c r="D200" s="452"/>
      <c r="E200" s="452"/>
      <c r="F200" s="452"/>
      <c r="G200" s="745"/>
      <c r="H200" s="745"/>
      <c r="I200" s="715"/>
      <c r="J200" s="345" t="s">
        <v>401</v>
      </c>
      <c r="K200" s="453" t="s">
        <v>32</v>
      </c>
      <c r="L200" s="356">
        <v>20</v>
      </c>
      <c r="M200" s="453"/>
      <c r="N200" s="448"/>
      <c r="O200" s="349"/>
      <c r="P200" s="454"/>
      <c r="Q200" s="454"/>
      <c r="R200" s="454"/>
      <c r="S200" s="454"/>
      <c r="T200" s="454"/>
      <c r="U200" s="454"/>
      <c r="V200" s="454"/>
      <c r="W200" s="454"/>
      <c r="X200" s="454"/>
      <c r="Y200" s="454"/>
      <c r="Z200" s="454"/>
      <c r="AA200" s="454"/>
      <c r="AB200" s="454"/>
      <c r="AC200" s="454"/>
      <c r="AD200" s="454"/>
      <c r="AE200" s="454"/>
      <c r="AF200" s="454"/>
      <c r="AG200" s="454"/>
      <c r="AH200" s="454"/>
      <c r="AI200" s="454"/>
      <c r="AJ200" s="454"/>
      <c r="AK200" s="454"/>
      <c r="AL200" s="454"/>
      <c r="AM200" s="454"/>
      <c r="AN200" s="454"/>
      <c r="AO200" s="454"/>
      <c r="AP200" s="454"/>
      <c r="AQ200" s="454"/>
      <c r="AR200" s="454"/>
      <c r="AS200" s="454"/>
      <c r="AT200" s="454"/>
      <c r="AU200" s="454"/>
      <c r="AV200" s="454"/>
      <c r="AW200" s="454"/>
      <c r="AX200" s="454"/>
      <c r="AY200" s="352"/>
    </row>
    <row r="201" spans="1:51" s="303" customFormat="1" x14ac:dyDescent="0.2">
      <c r="A201" s="739"/>
      <c r="B201" s="743"/>
      <c r="C201" s="743"/>
      <c r="D201" s="452"/>
      <c r="E201" s="452"/>
      <c r="F201" s="452"/>
      <c r="G201" s="745"/>
      <c r="H201" s="745"/>
      <c r="I201" s="715"/>
      <c r="J201" s="345" t="s">
        <v>389</v>
      </c>
      <c r="K201" s="453" t="s">
        <v>32</v>
      </c>
      <c r="L201" s="356">
        <v>15</v>
      </c>
      <c r="M201" s="453"/>
      <c r="N201" s="448"/>
      <c r="O201" s="349"/>
      <c r="P201" s="454"/>
      <c r="Q201" s="454"/>
      <c r="R201" s="454"/>
      <c r="S201" s="454"/>
      <c r="T201" s="454"/>
      <c r="U201" s="454"/>
      <c r="V201" s="454"/>
      <c r="W201" s="454"/>
      <c r="X201" s="454"/>
      <c r="Y201" s="454"/>
      <c r="Z201" s="454"/>
      <c r="AA201" s="454"/>
      <c r="AB201" s="454"/>
      <c r="AC201" s="454"/>
      <c r="AD201" s="454"/>
      <c r="AE201" s="454"/>
      <c r="AF201" s="454"/>
      <c r="AG201" s="454"/>
      <c r="AH201" s="454"/>
      <c r="AI201" s="454"/>
      <c r="AJ201" s="454"/>
      <c r="AK201" s="454"/>
      <c r="AL201" s="454"/>
      <c r="AM201" s="454"/>
      <c r="AN201" s="454"/>
      <c r="AO201" s="454"/>
      <c r="AP201" s="454"/>
      <c r="AQ201" s="454"/>
      <c r="AR201" s="454"/>
      <c r="AS201" s="454"/>
      <c r="AT201" s="454"/>
      <c r="AU201" s="454"/>
      <c r="AV201" s="454"/>
      <c r="AW201" s="454"/>
      <c r="AX201" s="454"/>
      <c r="AY201" s="352"/>
    </row>
    <row r="202" spans="1:51" s="303" customFormat="1" x14ac:dyDescent="0.2">
      <c r="A202" s="739"/>
      <c r="B202" s="743"/>
      <c r="C202" s="743"/>
      <c r="D202" s="452"/>
      <c r="E202" s="452"/>
      <c r="F202" s="452"/>
      <c r="G202" s="745"/>
      <c r="H202" s="745"/>
      <c r="I202" s="715"/>
      <c r="J202" s="345" t="s">
        <v>402</v>
      </c>
      <c r="K202" s="453" t="s">
        <v>32</v>
      </c>
      <c r="L202" s="356">
        <v>20</v>
      </c>
      <c r="M202" s="453"/>
      <c r="N202" s="448"/>
      <c r="O202" s="349"/>
      <c r="P202" s="454"/>
      <c r="Q202" s="454"/>
      <c r="R202" s="454"/>
      <c r="S202" s="454"/>
      <c r="T202" s="454"/>
      <c r="U202" s="454"/>
      <c r="V202" s="454"/>
      <c r="W202" s="454"/>
      <c r="X202" s="454"/>
      <c r="Y202" s="454"/>
      <c r="Z202" s="454"/>
      <c r="AA202" s="454"/>
      <c r="AB202" s="454"/>
      <c r="AC202" s="454"/>
      <c r="AD202" s="454"/>
      <c r="AE202" s="454"/>
      <c r="AF202" s="454"/>
      <c r="AG202" s="454"/>
      <c r="AH202" s="454"/>
      <c r="AI202" s="454"/>
      <c r="AJ202" s="454"/>
      <c r="AK202" s="454"/>
      <c r="AL202" s="454"/>
      <c r="AM202" s="454"/>
      <c r="AN202" s="454"/>
      <c r="AO202" s="454"/>
      <c r="AP202" s="454"/>
      <c r="AQ202" s="454"/>
      <c r="AR202" s="454"/>
      <c r="AS202" s="454"/>
      <c r="AT202" s="454"/>
      <c r="AU202" s="454"/>
      <c r="AV202" s="454"/>
      <c r="AW202" s="454"/>
      <c r="AX202" s="454"/>
      <c r="AY202" s="352"/>
    </row>
    <row r="203" spans="1:51" s="303" customFormat="1" x14ac:dyDescent="0.2">
      <c r="A203" s="739"/>
      <c r="B203" s="743"/>
      <c r="C203" s="743"/>
      <c r="D203" s="452"/>
      <c r="E203" s="452"/>
      <c r="F203" s="452"/>
      <c r="G203" s="745"/>
      <c r="H203" s="745"/>
      <c r="I203" s="715"/>
      <c r="J203" s="345" t="s">
        <v>351</v>
      </c>
      <c r="K203" s="453" t="s">
        <v>309</v>
      </c>
      <c r="L203" s="356">
        <v>106</v>
      </c>
      <c r="M203" s="453"/>
      <c r="N203" s="452"/>
      <c r="O203" s="349"/>
      <c r="P203" s="454"/>
      <c r="Q203" s="454"/>
      <c r="R203" s="454"/>
      <c r="S203" s="454"/>
      <c r="T203" s="454"/>
      <c r="U203" s="454"/>
      <c r="V203" s="454"/>
      <c r="W203" s="454"/>
      <c r="X203" s="454"/>
      <c r="Y203" s="454"/>
      <c r="Z203" s="454"/>
      <c r="AA203" s="454"/>
      <c r="AB203" s="454"/>
      <c r="AC203" s="454"/>
      <c r="AD203" s="454"/>
      <c r="AE203" s="454"/>
      <c r="AF203" s="454"/>
      <c r="AG203" s="454"/>
      <c r="AH203" s="454"/>
      <c r="AI203" s="454"/>
      <c r="AJ203" s="454"/>
      <c r="AK203" s="454"/>
      <c r="AL203" s="454"/>
      <c r="AM203" s="454"/>
      <c r="AN203" s="454"/>
      <c r="AO203" s="454"/>
      <c r="AP203" s="454"/>
      <c r="AQ203" s="454"/>
      <c r="AR203" s="454"/>
      <c r="AS203" s="454"/>
      <c r="AT203" s="454"/>
      <c r="AU203" s="454"/>
      <c r="AV203" s="454"/>
      <c r="AW203" s="454"/>
      <c r="AX203" s="454"/>
      <c r="AY203" s="352"/>
    </row>
    <row r="204" spans="1:51" s="303" customFormat="1" x14ac:dyDescent="0.2">
      <c r="A204" s="739"/>
      <c r="B204" s="743"/>
      <c r="C204" s="743"/>
      <c r="D204" s="452"/>
      <c r="E204" s="452"/>
      <c r="F204" s="452"/>
      <c r="G204" s="745"/>
      <c r="H204" s="745"/>
      <c r="I204" s="715"/>
      <c r="J204" s="345" t="s">
        <v>352</v>
      </c>
      <c r="K204" s="453" t="s">
        <v>309</v>
      </c>
      <c r="L204" s="356">
        <v>66</v>
      </c>
      <c r="M204" s="453"/>
      <c r="N204" s="452"/>
      <c r="O204" s="349"/>
      <c r="P204" s="454"/>
      <c r="Q204" s="454"/>
      <c r="R204" s="454"/>
      <c r="S204" s="454"/>
      <c r="T204" s="454"/>
      <c r="U204" s="454"/>
      <c r="V204" s="454"/>
      <c r="W204" s="454"/>
      <c r="X204" s="454"/>
      <c r="Y204" s="454"/>
      <c r="Z204" s="454"/>
      <c r="AA204" s="454"/>
      <c r="AB204" s="454"/>
      <c r="AC204" s="454"/>
      <c r="AD204" s="454"/>
      <c r="AE204" s="454"/>
      <c r="AF204" s="454"/>
      <c r="AG204" s="454"/>
      <c r="AH204" s="454"/>
      <c r="AI204" s="454"/>
      <c r="AJ204" s="454"/>
      <c r="AK204" s="454"/>
      <c r="AL204" s="454"/>
      <c r="AM204" s="454"/>
      <c r="AN204" s="454"/>
      <c r="AO204" s="454"/>
      <c r="AP204" s="454"/>
      <c r="AQ204" s="454"/>
      <c r="AR204" s="454"/>
      <c r="AS204" s="454"/>
      <c r="AT204" s="454"/>
      <c r="AU204" s="454"/>
      <c r="AV204" s="454"/>
      <c r="AW204" s="454"/>
      <c r="AX204" s="454"/>
      <c r="AY204" s="352"/>
    </row>
    <row r="205" spans="1:51" s="303" customFormat="1" x14ac:dyDescent="0.2">
      <c r="A205" s="739"/>
      <c r="B205" s="743"/>
      <c r="C205" s="743"/>
      <c r="D205" s="452"/>
      <c r="E205" s="452"/>
      <c r="F205" s="452"/>
      <c r="G205" s="745"/>
      <c r="H205" s="745"/>
      <c r="I205" s="715"/>
      <c r="J205" s="345" t="s">
        <v>356</v>
      </c>
      <c r="K205" s="453" t="s">
        <v>309</v>
      </c>
      <c r="L205" s="356">
        <v>50</v>
      </c>
      <c r="M205" s="453"/>
      <c r="N205" s="448"/>
      <c r="O205" s="349"/>
      <c r="P205" s="454"/>
      <c r="Q205" s="454"/>
      <c r="R205" s="454"/>
      <c r="S205" s="454"/>
      <c r="T205" s="454"/>
      <c r="U205" s="454"/>
      <c r="V205" s="454"/>
      <c r="W205" s="454"/>
      <c r="X205" s="454"/>
      <c r="Y205" s="454"/>
      <c r="Z205" s="454"/>
      <c r="AA205" s="454"/>
      <c r="AB205" s="454"/>
      <c r="AC205" s="454"/>
      <c r="AD205" s="454"/>
      <c r="AE205" s="454"/>
      <c r="AF205" s="454"/>
      <c r="AG205" s="454"/>
      <c r="AH205" s="454"/>
      <c r="AI205" s="454"/>
      <c r="AJ205" s="454"/>
      <c r="AK205" s="454"/>
      <c r="AL205" s="454"/>
      <c r="AM205" s="454"/>
      <c r="AN205" s="454"/>
      <c r="AO205" s="454"/>
      <c r="AP205" s="454"/>
      <c r="AQ205" s="454"/>
      <c r="AR205" s="454"/>
      <c r="AS205" s="454"/>
      <c r="AT205" s="454"/>
      <c r="AU205" s="454"/>
      <c r="AV205" s="454"/>
      <c r="AW205" s="454"/>
      <c r="AX205" s="454"/>
      <c r="AY205" s="352"/>
    </row>
    <row r="206" spans="1:51" s="303" customFormat="1" x14ac:dyDescent="0.2">
      <c r="A206" s="739"/>
      <c r="B206" s="743"/>
      <c r="C206" s="743"/>
      <c r="D206" s="452"/>
      <c r="E206" s="452"/>
      <c r="F206" s="452"/>
      <c r="G206" s="745"/>
      <c r="H206" s="745"/>
      <c r="I206" s="715"/>
      <c r="J206" s="345" t="s">
        <v>353</v>
      </c>
      <c r="K206" s="453" t="s">
        <v>39</v>
      </c>
      <c r="L206" s="356">
        <v>500</v>
      </c>
      <c r="M206" s="453"/>
      <c r="N206" s="452"/>
      <c r="O206" s="349"/>
      <c r="P206" s="454"/>
      <c r="Q206" s="454"/>
      <c r="R206" s="454"/>
      <c r="S206" s="454"/>
      <c r="T206" s="454"/>
      <c r="U206" s="454"/>
      <c r="V206" s="454"/>
      <c r="W206" s="454"/>
      <c r="X206" s="454"/>
      <c r="Y206" s="454"/>
      <c r="Z206" s="454"/>
      <c r="AA206" s="454"/>
      <c r="AB206" s="454"/>
      <c r="AC206" s="454"/>
      <c r="AD206" s="454"/>
      <c r="AE206" s="454"/>
      <c r="AF206" s="454"/>
      <c r="AG206" s="454"/>
      <c r="AH206" s="454"/>
      <c r="AI206" s="454"/>
      <c r="AJ206" s="454"/>
      <c r="AK206" s="454"/>
      <c r="AL206" s="454"/>
      <c r="AM206" s="454"/>
      <c r="AN206" s="454"/>
      <c r="AO206" s="454"/>
      <c r="AP206" s="454"/>
      <c r="AQ206" s="454"/>
      <c r="AR206" s="454"/>
      <c r="AS206" s="454"/>
      <c r="AT206" s="454"/>
      <c r="AU206" s="454"/>
      <c r="AV206" s="454"/>
      <c r="AW206" s="454"/>
      <c r="AX206" s="454"/>
      <c r="AY206" s="352"/>
    </row>
    <row r="207" spans="1:51" s="303" customFormat="1" x14ac:dyDescent="0.2">
      <c r="A207" s="739"/>
      <c r="B207" s="743"/>
      <c r="C207" s="743"/>
      <c r="D207" s="452"/>
      <c r="E207" s="452"/>
      <c r="F207" s="452"/>
      <c r="G207" s="745"/>
      <c r="H207" s="745"/>
      <c r="I207" s="715"/>
      <c r="J207" s="345" t="s">
        <v>354</v>
      </c>
      <c r="K207" s="453" t="s">
        <v>31</v>
      </c>
      <c r="L207" s="356">
        <v>54</v>
      </c>
      <c r="M207" s="453"/>
      <c r="N207" s="452"/>
      <c r="O207" s="349"/>
      <c r="P207" s="454"/>
      <c r="Q207" s="454"/>
      <c r="R207" s="454"/>
      <c r="S207" s="454"/>
      <c r="T207" s="454"/>
      <c r="U207" s="454"/>
      <c r="V207" s="454"/>
      <c r="W207" s="454"/>
      <c r="X207" s="454"/>
      <c r="Y207" s="454"/>
      <c r="Z207" s="454"/>
      <c r="AA207" s="454"/>
      <c r="AB207" s="454"/>
      <c r="AC207" s="454"/>
      <c r="AD207" s="454"/>
      <c r="AE207" s="454"/>
      <c r="AF207" s="454"/>
      <c r="AG207" s="454"/>
      <c r="AH207" s="454"/>
      <c r="AI207" s="454"/>
      <c r="AJ207" s="454"/>
      <c r="AK207" s="454"/>
      <c r="AL207" s="454"/>
      <c r="AM207" s="454"/>
      <c r="AN207" s="454"/>
      <c r="AO207" s="454"/>
      <c r="AP207" s="454"/>
      <c r="AQ207" s="454"/>
      <c r="AR207" s="454"/>
      <c r="AS207" s="454"/>
      <c r="AT207" s="454"/>
      <c r="AU207" s="454"/>
      <c r="AV207" s="454"/>
      <c r="AW207" s="454"/>
      <c r="AX207" s="454"/>
      <c r="AY207" s="352"/>
    </row>
    <row r="208" spans="1:51" s="303" customFormat="1" x14ac:dyDescent="0.2">
      <c r="A208" s="739"/>
      <c r="B208" s="743"/>
      <c r="C208" s="743"/>
      <c r="D208" s="452"/>
      <c r="E208" s="452"/>
      <c r="F208" s="452"/>
      <c r="G208" s="745"/>
      <c r="H208" s="745"/>
      <c r="I208" s="715"/>
      <c r="J208" s="345" t="s">
        <v>355</v>
      </c>
      <c r="K208" s="453" t="s">
        <v>309</v>
      </c>
      <c r="L208" s="356">
        <v>50</v>
      </c>
      <c r="M208" s="453"/>
      <c r="N208" s="448"/>
      <c r="O208" s="349"/>
      <c r="P208" s="454"/>
      <c r="Q208" s="454"/>
      <c r="R208" s="454"/>
      <c r="S208" s="454"/>
      <c r="T208" s="454"/>
      <c r="U208" s="454"/>
      <c r="V208" s="454"/>
      <c r="W208" s="454"/>
      <c r="X208" s="454"/>
      <c r="Y208" s="454"/>
      <c r="Z208" s="454"/>
      <c r="AA208" s="454"/>
      <c r="AB208" s="454"/>
      <c r="AC208" s="454"/>
      <c r="AD208" s="454"/>
      <c r="AE208" s="454"/>
      <c r="AF208" s="454"/>
      <c r="AG208" s="454"/>
      <c r="AH208" s="454"/>
      <c r="AI208" s="454"/>
      <c r="AJ208" s="454"/>
      <c r="AK208" s="454"/>
      <c r="AL208" s="454"/>
      <c r="AM208" s="454"/>
      <c r="AN208" s="454"/>
      <c r="AO208" s="454"/>
      <c r="AP208" s="454"/>
      <c r="AQ208" s="454"/>
      <c r="AR208" s="454"/>
      <c r="AS208" s="454"/>
      <c r="AT208" s="454"/>
      <c r="AU208" s="454"/>
      <c r="AV208" s="454"/>
      <c r="AW208" s="454"/>
      <c r="AX208" s="454"/>
      <c r="AY208" s="352"/>
    </row>
    <row r="209" spans="1:50" s="186" customFormat="1" ht="13.5" x14ac:dyDescent="0.25">
      <c r="A209" s="487"/>
      <c r="B209" s="487"/>
      <c r="C209" s="551"/>
      <c r="D209" s="552"/>
      <c r="E209" s="552"/>
      <c r="F209" s="552"/>
      <c r="G209" s="553"/>
      <c r="H209" s="553"/>
      <c r="I209" s="552"/>
      <c r="J209" s="554"/>
      <c r="K209" s="553"/>
      <c r="L209" s="553"/>
      <c r="M209" s="553"/>
      <c r="N209" s="555"/>
      <c r="O209" s="545"/>
      <c r="P209" s="358">
        <f t="shared" ref="P209:AX209" si="7">SUM(P187:P208)/22</f>
        <v>0</v>
      </c>
      <c r="Q209" s="358">
        <f t="shared" si="7"/>
        <v>0</v>
      </c>
      <c r="R209" s="358">
        <f t="shared" si="7"/>
        <v>0</v>
      </c>
      <c r="S209" s="358">
        <f t="shared" si="7"/>
        <v>0</v>
      </c>
      <c r="T209" s="358">
        <f t="shared" si="7"/>
        <v>0</v>
      </c>
      <c r="U209" s="358">
        <f t="shared" si="7"/>
        <v>0</v>
      </c>
      <c r="V209" s="358">
        <f t="shared" si="7"/>
        <v>0</v>
      </c>
      <c r="W209" s="358">
        <f t="shared" si="7"/>
        <v>0</v>
      </c>
      <c r="X209" s="358">
        <f t="shared" si="7"/>
        <v>0</v>
      </c>
      <c r="Y209" s="358">
        <f t="shared" si="7"/>
        <v>0</v>
      </c>
      <c r="Z209" s="358">
        <f t="shared" si="7"/>
        <v>0</v>
      </c>
      <c r="AA209" s="358">
        <f t="shared" si="7"/>
        <v>0</v>
      </c>
      <c r="AB209" s="358">
        <f t="shared" si="7"/>
        <v>0</v>
      </c>
      <c r="AC209" s="358">
        <f t="shared" si="7"/>
        <v>0</v>
      </c>
      <c r="AD209" s="358">
        <f t="shared" si="7"/>
        <v>0</v>
      </c>
      <c r="AE209" s="358">
        <f t="shared" si="7"/>
        <v>0</v>
      </c>
      <c r="AF209" s="358">
        <f t="shared" si="7"/>
        <v>0</v>
      </c>
      <c r="AG209" s="358">
        <f t="shared" si="7"/>
        <v>0</v>
      </c>
      <c r="AH209" s="358">
        <f t="shared" si="7"/>
        <v>0</v>
      </c>
      <c r="AI209" s="358">
        <f t="shared" si="7"/>
        <v>0</v>
      </c>
      <c r="AJ209" s="358">
        <f t="shared" si="7"/>
        <v>0</v>
      </c>
      <c r="AK209" s="358">
        <f t="shared" si="7"/>
        <v>0</v>
      </c>
      <c r="AL209" s="358">
        <f t="shared" si="7"/>
        <v>0</v>
      </c>
      <c r="AM209" s="358">
        <f t="shared" si="7"/>
        <v>0</v>
      </c>
      <c r="AN209" s="358">
        <f t="shared" si="7"/>
        <v>0</v>
      </c>
      <c r="AO209" s="358">
        <f t="shared" si="7"/>
        <v>0</v>
      </c>
      <c r="AP209" s="358">
        <f t="shared" si="7"/>
        <v>0</v>
      </c>
      <c r="AQ209" s="358">
        <f t="shared" si="7"/>
        <v>0</v>
      </c>
      <c r="AR209" s="358">
        <f t="shared" si="7"/>
        <v>0</v>
      </c>
      <c r="AS209" s="358">
        <f t="shared" si="7"/>
        <v>0</v>
      </c>
      <c r="AT209" s="358">
        <f t="shared" si="7"/>
        <v>0</v>
      </c>
      <c r="AU209" s="358">
        <f t="shared" si="7"/>
        <v>0</v>
      </c>
      <c r="AV209" s="358">
        <f t="shared" si="7"/>
        <v>0</v>
      </c>
      <c r="AW209" s="358">
        <f t="shared" si="7"/>
        <v>0</v>
      </c>
      <c r="AX209" s="358">
        <f t="shared" si="7"/>
        <v>0</v>
      </c>
    </row>
    <row r="210" spans="1:50" s="303" customFormat="1" x14ac:dyDescent="0.2">
      <c r="A210" s="739">
        <v>9</v>
      </c>
      <c r="B210" s="739" t="s">
        <v>685</v>
      </c>
      <c r="C210" s="743" t="s">
        <v>403</v>
      </c>
      <c r="D210" s="715"/>
      <c r="E210" s="452"/>
      <c r="F210" s="715"/>
      <c r="G210" s="744" t="s">
        <v>392</v>
      </c>
      <c r="H210" s="745"/>
      <c r="I210" s="715"/>
      <c r="J210" s="170" t="s">
        <v>404</v>
      </c>
      <c r="K210" s="453" t="s">
        <v>25</v>
      </c>
      <c r="L210" s="356">
        <v>184</v>
      </c>
      <c r="M210" s="453"/>
      <c r="N210" s="452"/>
      <c r="O210" s="349"/>
      <c r="P210" s="211"/>
      <c r="Q210" s="211"/>
      <c r="R210" s="211"/>
      <c r="S210" s="211"/>
      <c r="T210" s="211"/>
      <c r="U210" s="211"/>
      <c r="V210" s="211"/>
      <c r="W210" s="211"/>
      <c r="X210" s="211"/>
      <c r="Y210" s="211"/>
      <c r="Z210" s="211"/>
      <c r="AA210" s="211"/>
      <c r="AB210" s="211"/>
      <c r="AC210" s="211"/>
      <c r="AD210" s="211"/>
      <c r="AE210" s="211"/>
      <c r="AF210" s="211"/>
      <c r="AG210" s="211"/>
      <c r="AH210" s="211"/>
      <c r="AI210" s="211"/>
      <c r="AJ210" s="211"/>
      <c r="AK210" s="211"/>
      <c r="AL210" s="211"/>
      <c r="AM210" s="211"/>
      <c r="AN210" s="211"/>
      <c r="AO210" s="211"/>
      <c r="AP210" s="211"/>
      <c r="AQ210" s="211"/>
      <c r="AR210" s="211"/>
      <c r="AS210" s="211"/>
      <c r="AT210" s="211"/>
      <c r="AU210" s="211"/>
      <c r="AV210" s="211"/>
      <c r="AW210" s="211"/>
      <c r="AX210" s="211"/>
    </row>
    <row r="211" spans="1:50" s="303" customFormat="1" x14ac:dyDescent="0.2">
      <c r="A211" s="739"/>
      <c r="B211" s="739"/>
      <c r="C211" s="743"/>
      <c r="D211" s="715"/>
      <c r="E211" s="452"/>
      <c r="F211" s="715"/>
      <c r="G211" s="744"/>
      <c r="H211" s="745"/>
      <c r="I211" s="715"/>
      <c r="J211" s="170" t="s">
        <v>405</v>
      </c>
      <c r="K211" s="453" t="s">
        <v>25</v>
      </c>
      <c r="L211" s="356">
        <v>184</v>
      </c>
      <c r="M211" s="453"/>
      <c r="N211" s="452"/>
      <c r="O211" s="349"/>
      <c r="P211" s="211"/>
      <c r="Q211" s="211"/>
      <c r="R211" s="211"/>
      <c r="S211" s="211"/>
      <c r="T211" s="211"/>
      <c r="U211" s="211"/>
      <c r="V211" s="211"/>
      <c r="W211" s="211"/>
      <c r="X211" s="211"/>
      <c r="Y211" s="211"/>
      <c r="Z211" s="211"/>
      <c r="AA211" s="211"/>
      <c r="AB211" s="211"/>
      <c r="AC211" s="211"/>
      <c r="AD211" s="211"/>
      <c r="AE211" s="211"/>
      <c r="AF211" s="211"/>
      <c r="AG211" s="211"/>
      <c r="AH211" s="211"/>
      <c r="AI211" s="211"/>
      <c r="AJ211" s="211"/>
      <c r="AK211" s="211"/>
      <c r="AL211" s="211"/>
      <c r="AM211" s="211"/>
      <c r="AN211" s="211"/>
      <c r="AO211" s="211"/>
      <c r="AP211" s="211"/>
      <c r="AQ211" s="211"/>
      <c r="AR211" s="211"/>
      <c r="AS211" s="211"/>
      <c r="AT211" s="211"/>
      <c r="AU211" s="211"/>
      <c r="AV211" s="211"/>
      <c r="AW211" s="211"/>
      <c r="AX211" s="211"/>
    </row>
    <row r="212" spans="1:50" s="303" customFormat="1" x14ac:dyDescent="0.2">
      <c r="A212" s="739"/>
      <c r="B212" s="739"/>
      <c r="C212" s="743"/>
      <c r="D212" s="715"/>
      <c r="E212" s="452"/>
      <c r="F212" s="715"/>
      <c r="G212" s="744"/>
      <c r="H212" s="745"/>
      <c r="I212" s="715"/>
      <c r="J212" s="170" t="s">
        <v>406</v>
      </c>
      <c r="K212" s="453" t="s">
        <v>25</v>
      </c>
      <c r="L212" s="356">
        <v>140</v>
      </c>
      <c r="M212" s="453"/>
      <c r="N212" s="452"/>
      <c r="O212" s="349"/>
      <c r="P212" s="211"/>
      <c r="Q212" s="211"/>
      <c r="R212" s="211"/>
      <c r="S212" s="211"/>
      <c r="T212" s="211"/>
      <c r="U212" s="211"/>
      <c r="V212" s="211"/>
      <c r="W212" s="211"/>
      <c r="X212" s="211"/>
      <c r="Y212" s="211"/>
      <c r="Z212" s="211"/>
      <c r="AA212" s="211"/>
      <c r="AB212" s="211"/>
      <c r="AC212" s="211"/>
      <c r="AD212" s="211"/>
      <c r="AE212" s="211"/>
      <c r="AF212" s="211"/>
      <c r="AG212" s="211"/>
      <c r="AH212" s="211"/>
      <c r="AI212" s="211"/>
      <c r="AJ212" s="211"/>
      <c r="AK212" s="211"/>
      <c r="AL212" s="211"/>
      <c r="AM212" s="211"/>
      <c r="AN212" s="211"/>
      <c r="AO212" s="211"/>
      <c r="AP212" s="211"/>
      <c r="AQ212" s="211"/>
      <c r="AR212" s="211"/>
      <c r="AS212" s="211"/>
      <c r="AT212" s="211"/>
      <c r="AU212" s="211"/>
      <c r="AV212" s="211"/>
      <c r="AW212" s="211"/>
      <c r="AX212" s="211"/>
    </row>
    <row r="213" spans="1:50" s="303" customFormat="1" x14ac:dyDescent="0.2">
      <c r="A213" s="739"/>
      <c r="B213" s="739"/>
      <c r="C213" s="743"/>
      <c r="D213" s="119"/>
      <c r="E213" s="119"/>
      <c r="F213" s="119"/>
      <c r="G213" s="744"/>
      <c r="H213" s="745"/>
      <c r="I213" s="715"/>
      <c r="J213" s="170" t="s">
        <v>407</v>
      </c>
      <c r="K213" s="453" t="s">
        <v>32</v>
      </c>
      <c r="L213" s="356">
        <v>50</v>
      </c>
      <c r="M213" s="453"/>
      <c r="N213" s="452"/>
      <c r="O213" s="349"/>
      <c r="P213" s="211"/>
      <c r="Q213" s="211"/>
      <c r="R213" s="211"/>
      <c r="S213" s="211"/>
      <c r="T213" s="211"/>
      <c r="U213" s="211"/>
      <c r="V213" s="211"/>
      <c r="W213" s="211"/>
      <c r="X213" s="211"/>
      <c r="Y213" s="211"/>
      <c r="Z213" s="211"/>
      <c r="AA213" s="211"/>
      <c r="AB213" s="211"/>
      <c r="AC213" s="211"/>
      <c r="AD213" s="211"/>
      <c r="AE213" s="211"/>
      <c r="AF213" s="211"/>
      <c r="AG213" s="211"/>
      <c r="AH213" s="211"/>
      <c r="AI213" s="211"/>
      <c r="AJ213" s="211"/>
      <c r="AK213" s="211"/>
      <c r="AL213" s="211"/>
      <c r="AM213" s="211"/>
      <c r="AN213" s="211"/>
      <c r="AO213" s="211"/>
      <c r="AP213" s="211"/>
      <c r="AQ213" s="211"/>
      <c r="AR213" s="211"/>
      <c r="AS213" s="211"/>
      <c r="AT213" s="211"/>
      <c r="AU213" s="211"/>
      <c r="AV213" s="211"/>
      <c r="AW213" s="211"/>
      <c r="AX213" s="211"/>
    </row>
    <row r="214" spans="1:50" s="303" customFormat="1" x14ac:dyDescent="0.2">
      <c r="A214" s="739"/>
      <c r="B214" s="739"/>
      <c r="C214" s="743"/>
      <c r="D214" s="119"/>
      <c r="E214" s="119"/>
      <c r="F214" s="119"/>
      <c r="G214" s="744"/>
      <c r="H214" s="745"/>
      <c r="I214" s="715"/>
      <c r="J214" s="170" t="s">
        <v>408</v>
      </c>
      <c r="K214" s="453" t="s">
        <v>32</v>
      </c>
      <c r="L214" s="356">
        <v>50</v>
      </c>
      <c r="M214" s="453"/>
      <c r="N214" s="452"/>
      <c r="O214" s="349"/>
      <c r="P214" s="211"/>
      <c r="Q214" s="211"/>
      <c r="R214" s="211"/>
      <c r="S214" s="211"/>
      <c r="T214" s="211"/>
      <c r="U214" s="211"/>
      <c r="V214" s="211"/>
      <c r="W214" s="211"/>
      <c r="X214" s="211"/>
      <c r="Y214" s="211"/>
      <c r="Z214" s="211"/>
      <c r="AA214" s="211"/>
      <c r="AB214" s="211"/>
      <c r="AC214" s="211"/>
      <c r="AD214" s="211"/>
      <c r="AE214" s="211"/>
      <c r="AF214" s="211"/>
      <c r="AG214" s="211"/>
      <c r="AH214" s="211"/>
      <c r="AI214" s="211"/>
      <c r="AJ214" s="211"/>
      <c r="AK214" s="211"/>
      <c r="AL214" s="211"/>
      <c r="AM214" s="211"/>
      <c r="AN214" s="211"/>
      <c r="AO214" s="211"/>
      <c r="AP214" s="211"/>
      <c r="AQ214" s="211"/>
      <c r="AR214" s="211"/>
      <c r="AS214" s="211"/>
      <c r="AT214" s="211"/>
      <c r="AU214" s="211"/>
      <c r="AV214" s="211"/>
      <c r="AW214" s="211"/>
      <c r="AX214" s="211"/>
    </row>
    <row r="215" spans="1:50" s="303" customFormat="1" x14ac:dyDescent="0.2">
      <c r="A215" s="739"/>
      <c r="B215" s="739"/>
      <c r="C215" s="743"/>
      <c r="D215" s="119"/>
      <c r="E215" s="119"/>
      <c r="F215" s="119"/>
      <c r="G215" s="744"/>
      <c r="H215" s="745"/>
      <c r="I215" s="715"/>
      <c r="J215" s="170" t="s">
        <v>409</v>
      </c>
      <c r="K215" s="453" t="s">
        <v>32</v>
      </c>
      <c r="L215" s="356">
        <v>40</v>
      </c>
      <c r="M215" s="453"/>
      <c r="N215" s="452"/>
      <c r="O215" s="349"/>
      <c r="P215" s="211"/>
      <c r="Q215" s="211"/>
      <c r="R215" s="211"/>
      <c r="S215" s="211"/>
      <c r="T215" s="211"/>
      <c r="U215" s="211"/>
      <c r="V215" s="211"/>
      <c r="W215" s="211"/>
      <c r="X215" s="211"/>
      <c r="Y215" s="211"/>
      <c r="Z215" s="211"/>
      <c r="AA215" s="211"/>
      <c r="AB215" s="211"/>
      <c r="AC215" s="211"/>
      <c r="AD215" s="211"/>
      <c r="AE215" s="211"/>
      <c r="AF215" s="211"/>
      <c r="AG215" s="211"/>
      <c r="AH215" s="211"/>
      <c r="AI215" s="211"/>
      <c r="AJ215" s="211"/>
      <c r="AK215" s="211"/>
      <c r="AL215" s="211"/>
      <c r="AM215" s="211"/>
      <c r="AN215" s="211"/>
      <c r="AO215" s="211"/>
      <c r="AP215" s="211"/>
      <c r="AQ215" s="211"/>
      <c r="AR215" s="211"/>
      <c r="AS215" s="211"/>
      <c r="AT215" s="211"/>
      <c r="AU215" s="211"/>
      <c r="AV215" s="211"/>
      <c r="AW215" s="211"/>
      <c r="AX215" s="211"/>
    </row>
    <row r="216" spans="1:50" s="303" customFormat="1" x14ac:dyDescent="0.2">
      <c r="A216" s="739"/>
      <c r="B216" s="739"/>
      <c r="C216" s="743"/>
      <c r="D216" s="119"/>
      <c r="E216" s="119"/>
      <c r="F216" s="119"/>
      <c r="G216" s="744"/>
      <c r="H216" s="745"/>
      <c r="I216" s="715"/>
      <c r="J216" s="170" t="s">
        <v>410</v>
      </c>
      <c r="K216" s="453" t="s">
        <v>32</v>
      </c>
      <c r="L216" s="356">
        <v>8</v>
      </c>
      <c r="M216" s="453"/>
      <c r="N216" s="452"/>
      <c r="O216" s="349"/>
      <c r="P216" s="211"/>
      <c r="Q216" s="211"/>
      <c r="R216" s="211"/>
      <c r="S216" s="211"/>
      <c r="T216" s="211"/>
      <c r="U216" s="211"/>
      <c r="V216" s="211"/>
      <c r="W216" s="211"/>
      <c r="X216" s="211"/>
      <c r="Y216" s="211"/>
      <c r="Z216" s="211"/>
      <c r="AA216" s="211"/>
      <c r="AB216" s="211"/>
      <c r="AC216" s="211"/>
      <c r="AD216" s="211"/>
      <c r="AE216" s="211"/>
      <c r="AF216" s="211"/>
      <c r="AG216" s="211"/>
      <c r="AH216" s="211"/>
      <c r="AI216" s="211"/>
      <c r="AJ216" s="211"/>
      <c r="AK216" s="211"/>
      <c r="AL216" s="211"/>
      <c r="AM216" s="211"/>
      <c r="AN216" s="211"/>
      <c r="AO216" s="211"/>
      <c r="AP216" s="211"/>
      <c r="AQ216" s="211"/>
      <c r="AR216" s="211"/>
      <c r="AS216" s="211"/>
      <c r="AT216" s="211"/>
      <c r="AU216" s="211"/>
      <c r="AV216" s="211"/>
      <c r="AW216" s="211"/>
      <c r="AX216" s="211"/>
    </row>
    <row r="217" spans="1:50" s="303" customFormat="1" x14ac:dyDescent="0.2">
      <c r="A217" s="739"/>
      <c r="B217" s="739"/>
      <c r="C217" s="743"/>
      <c r="D217" s="119"/>
      <c r="E217" s="119"/>
      <c r="F217" s="119"/>
      <c r="G217" s="744"/>
      <c r="H217" s="745"/>
      <c r="I217" s="715"/>
      <c r="J217" s="170" t="s">
        <v>411</v>
      </c>
      <c r="K217" s="453" t="s">
        <v>32</v>
      </c>
      <c r="L217" s="356">
        <v>8</v>
      </c>
      <c r="M217" s="453"/>
      <c r="N217" s="452"/>
      <c r="O217" s="349"/>
      <c r="P217" s="211"/>
      <c r="Q217" s="211"/>
      <c r="R217" s="211"/>
      <c r="S217" s="211"/>
      <c r="T217" s="211"/>
      <c r="U217" s="211"/>
      <c r="V217" s="211"/>
      <c r="W217" s="211"/>
      <c r="X217" s="211"/>
      <c r="Y217" s="211"/>
      <c r="Z217" s="211"/>
      <c r="AA217" s="211"/>
      <c r="AB217" s="211"/>
      <c r="AC217" s="211"/>
      <c r="AD217" s="211"/>
      <c r="AE217" s="211"/>
      <c r="AF217" s="211"/>
      <c r="AG217" s="211"/>
      <c r="AH217" s="211"/>
      <c r="AI217" s="211"/>
      <c r="AJ217" s="211"/>
      <c r="AK217" s="211"/>
      <c r="AL217" s="211"/>
      <c r="AM217" s="211"/>
      <c r="AN217" s="211"/>
      <c r="AO217" s="211"/>
      <c r="AP217" s="211"/>
      <c r="AQ217" s="211"/>
      <c r="AR217" s="211"/>
      <c r="AS217" s="211"/>
      <c r="AT217" s="211"/>
      <c r="AU217" s="211"/>
      <c r="AV217" s="211"/>
      <c r="AW217" s="211"/>
      <c r="AX217" s="211"/>
    </row>
    <row r="218" spans="1:50" s="303" customFormat="1" x14ac:dyDescent="0.2">
      <c r="A218" s="739"/>
      <c r="B218" s="739"/>
      <c r="C218" s="743"/>
      <c r="D218" s="119"/>
      <c r="E218" s="119"/>
      <c r="F218" s="119"/>
      <c r="G218" s="744"/>
      <c r="H218" s="745"/>
      <c r="I218" s="715"/>
      <c r="J218" s="170" t="s">
        <v>412</v>
      </c>
      <c r="K218" s="453" t="s">
        <v>32</v>
      </c>
      <c r="L218" s="356">
        <v>3</v>
      </c>
      <c r="M218" s="453"/>
      <c r="N218" s="452"/>
      <c r="O218" s="349"/>
      <c r="P218" s="211"/>
      <c r="Q218" s="211"/>
      <c r="R218" s="211"/>
      <c r="S218" s="211"/>
      <c r="T218" s="211"/>
      <c r="U218" s="211"/>
      <c r="V218" s="211"/>
      <c r="W218" s="211"/>
      <c r="X218" s="211"/>
      <c r="Y218" s="211"/>
      <c r="Z218" s="211"/>
      <c r="AA218" s="211"/>
      <c r="AB218" s="211"/>
      <c r="AC218" s="211"/>
      <c r="AD218" s="211"/>
      <c r="AE218" s="211"/>
      <c r="AF218" s="211"/>
      <c r="AG218" s="211"/>
      <c r="AH218" s="211"/>
      <c r="AI218" s="211"/>
      <c r="AJ218" s="211"/>
      <c r="AK218" s="211"/>
      <c r="AL218" s="211"/>
      <c r="AM218" s="211"/>
      <c r="AN218" s="211"/>
      <c r="AO218" s="211"/>
      <c r="AP218" s="211"/>
      <c r="AQ218" s="211"/>
      <c r="AR218" s="211"/>
      <c r="AS218" s="211"/>
      <c r="AT218" s="211"/>
      <c r="AU218" s="211"/>
      <c r="AV218" s="211"/>
      <c r="AW218" s="211"/>
      <c r="AX218" s="211"/>
    </row>
    <row r="219" spans="1:50" s="303" customFormat="1" x14ac:dyDescent="0.2">
      <c r="A219" s="739"/>
      <c r="B219" s="739"/>
      <c r="C219" s="743"/>
      <c r="D219" s="119"/>
      <c r="E219" s="119"/>
      <c r="F219" s="119"/>
      <c r="G219" s="744"/>
      <c r="H219" s="745"/>
      <c r="I219" s="715"/>
      <c r="J219" s="170" t="s">
        <v>413</v>
      </c>
      <c r="K219" s="453" t="s">
        <v>32</v>
      </c>
      <c r="L219" s="356">
        <v>3</v>
      </c>
      <c r="M219" s="453"/>
      <c r="N219" s="452"/>
      <c r="O219" s="349"/>
      <c r="P219" s="211"/>
      <c r="Q219" s="211"/>
      <c r="R219" s="211"/>
      <c r="S219" s="211"/>
      <c r="T219" s="211"/>
      <c r="U219" s="211"/>
      <c r="V219" s="211"/>
      <c r="W219" s="211"/>
      <c r="X219" s="211"/>
      <c r="Y219" s="211"/>
      <c r="Z219" s="211"/>
      <c r="AA219" s="211"/>
      <c r="AB219" s="211"/>
      <c r="AC219" s="211"/>
      <c r="AD219" s="211"/>
      <c r="AE219" s="211"/>
      <c r="AF219" s="211"/>
      <c r="AG219" s="211"/>
      <c r="AH219" s="211"/>
      <c r="AI219" s="211"/>
      <c r="AJ219" s="211"/>
      <c r="AK219" s="211"/>
      <c r="AL219" s="211"/>
      <c r="AM219" s="211"/>
      <c r="AN219" s="211"/>
      <c r="AO219" s="211"/>
      <c r="AP219" s="211"/>
      <c r="AQ219" s="211"/>
      <c r="AR219" s="211"/>
      <c r="AS219" s="211"/>
      <c r="AT219" s="211"/>
      <c r="AU219" s="211"/>
      <c r="AV219" s="211"/>
      <c r="AW219" s="211"/>
      <c r="AX219" s="211"/>
    </row>
    <row r="220" spans="1:50" s="303" customFormat="1" x14ac:dyDescent="0.2">
      <c r="A220" s="739"/>
      <c r="B220" s="739"/>
      <c r="C220" s="743"/>
      <c r="D220" s="119"/>
      <c r="E220" s="119"/>
      <c r="F220" s="119"/>
      <c r="G220" s="744"/>
      <c r="H220" s="745"/>
      <c r="I220" s="715"/>
      <c r="J220" s="170" t="s">
        <v>414</v>
      </c>
      <c r="K220" s="453" t="s">
        <v>32</v>
      </c>
      <c r="L220" s="356">
        <v>5</v>
      </c>
      <c r="M220" s="453"/>
      <c r="N220" s="452"/>
      <c r="O220" s="349"/>
      <c r="P220" s="211"/>
      <c r="Q220" s="211"/>
      <c r="R220" s="211"/>
      <c r="S220" s="211"/>
      <c r="T220" s="211"/>
      <c r="U220" s="211"/>
      <c r="V220" s="211"/>
      <c r="W220" s="211"/>
      <c r="X220" s="211"/>
      <c r="Y220" s="211"/>
      <c r="Z220" s="211"/>
      <c r="AA220" s="211"/>
      <c r="AB220" s="211"/>
      <c r="AC220" s="211"/>
      <c r="AD220" s="211"/>
      <c r="AE220" s="211"/>
      <c r="AF220" s="211"/>
      <c r="AG220" s="211"/>
      <c r="AH220" s="211"/>
      <c r="AI220" s="211"/>
      <c r="AJ220" s="211"/>
      <c r="AK220" s="211"/>
      <c r="AL220" s="211"/>
      <c r="AM220" s="211"/>
      <c r="AN220" s="211"/>
      <c r="AO220" s="211"/>
      <c r="AP220" s="211"/>
      <c r="AQ220" s="211"/>
      <c r="AR220" s="211"/>
      <c r="AS220" s="211"/>
      <c r="AT220" s="211"/>
      <c r="AU220" s="211"/>
      <c r="AV220" s="211"/>
      <c r="AW220" s="211"/>
      <c r="AX220" s="211"/>
    </row>
    <row r="221" spans="1:50" s="303" customFormat="1" x14ac:dyDescent="0.2">
      <c r="A221" s="739"/>
      <c r="B221" s="739"/>
      <c r="C221" s="743"/>
      <c r="D221" s="119"/>
      <c r="E221" s="119"/>
      <c r="F221" s="119"/>
      <c r="G221" s="744"/>
      <c r="H221" s="745"/>
      <c r="I221" s="715"/>
      <c r="J221" s="170" t="s">
        <v>415</v>
      </c>
      <c r="K221" s="453" t="s">
        <v>32</v>
      </c>
      <c r="L221" s="356">
        <v>5</v>
      </c>
      <c r="M221" s="453"/>
      <c r="N221" s="452"/>
      <c r="O221" s="349"/>
      <c r="P221" s="211"/>
      <c r="Q221" s="211"/>
      <c r="R221" s="211"/>
      <c r="S221" s="211"/>
      <c r="T221" s="211"/>
      <c r="U221" s="211"/>
      <c r="V221" s="211"/>
      <c r="W221" s="211"/>
      <c r="X221" s="211"/>
      <c r="Y221" s="211"/>
      <c r="Z221" s="211"/>
      <c r="AA221" s="211"/>
      <c r="AB221" s="211"/>
      <c r="AC221" s="211"/>
      <c r="AD221" s="211"/>
      <c r="AE221" s="211"/>
      <c r="AF221" s="211"/>
      <c r="AG221" s="211"/>
      <c r="AH221" s="211"/>
      <c r="AI221" s="211"/>
      <c r="AJ221" s="211"/>
      <c r="AK221" s="211"/>
      <c r="AL221" s="211"/>
      <c r="AM221" s="211"/>
      <c r="AN221" s="211"/>
      <c r="AO221" s="211"/>
      <c r="AP221" s="211"/>
      <c r="AQ221" s="211"/>
      <c r="AR221" s="211"/>
      <c r="AS221" s="211"/>
      <c r="AT221" s="211"/>
      <c r="AU221" s="211"/>
      <c r="AV221" s="211"/>
      <c r="AW221" s="211"/>
      <c r="AX221" s="211"/>
    </row>
    <row r="222" spans="1:50" s="303" customFormat="1" x14ac:dyDescent="0.2">
      <c r="A222" s="739"/>
      <c r="B222" s="739"/>
      <c r="C222" s="743"/>
      <c r="D222" s="119"/>
      <c r="E222" s="119"/>
      <c r="F222" s="119"/>
      <c r="G222" s="744"/>
      <c r="H222" s="745"/>
      <c r="I222" s="715"/>
      <c r="J222" s="170" t="s">
        <v>416</v>
      </c>
      <c r="K222" s="453" t="s">
        <v>32</v>
      </c>
      <c r="L222" s="356">
        <v>5</v>
      </c>
      <c r="M222" s="453"/>
      <c r="N222" s="452"/>
      <c r="O222" s="349"/>
      <c r="P222" s="211"/>
      <c r="Q222" s="211"/>
      <c r="R222" s="211"/>
      <c r="S222" s="211"/>
      <c r="T222" s="211"/>
      <c r="U222" s="211"/>
      <c r="V222" s="211"/>
      <c r="W222" s="211"/>
      <c r="X222" s="211"/>
      <c r="Y222" s="211"/>
      <c r="Z222" s="211"/>
      <c r="AA222" s="211"/>
      <c r="AB222" s="211"/>
      <c r="AC222" s="211"/>
      <c r="AD222" s="211"/>
      <c r="AE222" s="211"/>
      <c r="AF222" s="211"/>
      <c r="AG222" s="211"/>
      <c r="AH222" s="211"/>
      <c r="AI222" s="211"/>
      <c r="AJ222" s="211"/>
      <c r="AK222" s="211"/>
      <c r="AL222" s="211"/>
      <c r="AM222" s="211"/>
      <c r="AN222" s="211"/>
      <c r="AO222" s="211"/>
      <c r="AP222" s="211"/>
      <c r="AQ222" s="211"/>
      <c r="AR222" s="211"/>
      <c r="AS222" s="211"/>
      <c r="AT222" s="211"/>
      <c r="AU222" s="211"/>
      <c r="AV222" s="211"/>
      <c r="AW222" s="211"/>
      <c r="AX222" s="211"/>
    </row>
    <row r="223" spans="1:50" s="303" customFormat="1" x14ac:dyDescent="0.2">
      <c r="A223" s="739"/>
      <c r="B223" s="739"/>
      <c r="C223" s="743"/>
      <c r="D223" s="119"/>
      <c r="E223" s="119"/>
      <c r="F223" s="119"/>
      <c r="G223" s="744"/>
      <c r="H223" s="745"/>
      <c r="I223" s="715"/>
      <c r="J223" s="170" t="s">
        <v>417</v>
      </c>
      <c r="K223" s="453" t="s">
        <v>32</v>
      </c>
      <c r="L223" s="356">
        <v>3</v>
      </c>
      <c r="M223" s="453"/>
      <c r="N223" s="452"/>
      <c r="O223" s="349"/>
      <c r="P223" s="211"/>
      <c r="Q223" s="211"/>
      <c r="R223" s="211"/>
      <c r="S223" s="211"/>
      <c r="T223" s="211"/>
      <c r="U223" s="211"/>
      <c r="V223" s="211"/>
      <c r="W223" s="211"/>
      <c r="X223" s="211"/>
      <c r="Y223" s="211"/>
      <c r="Z223" s="211"/>
      <c r="AA223" s="211"/>
      <c r="AB223" s="211"/>
      <c r="AC223" s="211"/>
      <c r="AD223" s="211"/>
      <c r="AE223" s="211"/>
      <c r="AF223" s="211"/>
      <c r="AG223" s="211"/>
      <c r="AH223" s="211"/>
      <c r="AI223" s="211"/>
      <c r="AJ223" s="211"/>
      <c r="AK223" s="211"/>
      <c r="AL223" s="211"/>
      <c r="AM223" s="211"/>
      <c r="AN223" s="211"/>
      <c r="AO223" s="211"/>
      <c r="AP223" s="211"/>
      <c r="AQ223" s="211"/>
      <c r="AR223" s="211"/>
      <c r="AS223" s="211"/>
      <c r="AT223" s="211"/>
      <c r="AU223" s="211"/>
      <c r="AV223" s="211"/>
      <c r="AW223" s="211"/>
      <c r="AX223" s="211"/>
    </row>
    <row r="224" spans="1:50" s="303" customFormat="1" x14ac:dyDescent="0.2">
      <c r="A224" s="739"/>
      <c r="B224" s="739"/>
      <c r="C224" s="743"/>
      <c r="D224" s="119"/>
      <c r="E224" s="119"/>
      <c r="F224" s="119"/>
      <c r="G224" s="744"/>
      <c r="H224" s="745"/>
      <c r="I224" s="715"/>
      <c r="J224" s="170" t="s">
        <v>418</v>
      </c>
      <c r="K224" s="453" t="s">
        <v>32</v>
      </c>
      <c r="L224" s="356">
        <v>3</v>
      </c>
      <c r="M224" s="453"/>
      <c r="N224" s="452"/>
      <c r="O224" s="349"/>
      <c r="P224" s="211"/>
      <c r="Q224" s="211"/>
      <c r="R224" s="211"/>
      <c r="S224" s="211"/>
      <c r="T224" s="211"/>
      <c r="U224" s="211"/>
      <c r="V224" s="211"/>
      <c r="W224" s="211"/>
      <c r="X224" s="211"/>
      <c r="Y224" s="211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211"/>
      <c r="AK224" s="211"/>
      <c r="AL224" s="211"/>
      <c r="AM224" s="211"/>
      <c r="AN224" s="211"/>
      <c r="AO224" s="211"/>
      <c r="AP224" s="211"/>
      <c r="AQ224" s="211"/>
      <c r="AR224" s="211"/>
      <c r="AS224" s="211"/>
      <c r="AT224" s="211"/>
      <c r="AU224" s="211"/>
      <c r="AV224" s="211"/>
      <c r="AW224" s="211"/>
      <c r="AX224" s="211"/>
    </row>
    <row r="225" spans="1:50" s="303" customFormat="1" x14ac:dyDescent="0.2">
      <c r="A225" s="739"/>
      <c r="B225" s="739"/>
      <c r="C225" s="743"/>
      <c r="D225" s="119"/>
      <c r="E225" s="119"/>
      <c r="F225" s="119"/>
      <c r="G225" s="744"/>
      <c r="H225" s="745"/>
      <c r="I225" s="715"/>
      <c r="J225" s="170" t="s">
        <v>419</v>
      </c>
      <c r="K225" s="453" t="s">
        <v>32</v>
      </c>
      <c r="L225" s="356">
        <v>3</v>
      </c>
      <c r="M225" s="453"/>
      <c r="N225" s="452"/>
      <c r="O225" s="349"/>
      <c r="P225" s="211"/>
      <c r="Q225" s="211"/>
      <c r="R225" s="211"/>
      <c r="S225" s="211"/>
      <c r="T225" s="211"/>
      <c r="U225" s="211"/>
      <c r="V225" s="211"/>
      <c r="W225" s="211"/>
      <c r="X225" s="211"/>
      <c r="Y225" s="211"/>
      <c r="Z225" s="211"/>
      <c r="AA225" s="211"/>
      <c r="AB225" s="211"/>
      <c r="AC225" s="211"/>
      <c r="AD225" s="211"/>
      <c r="AE225" s="211"/>
      <c r="AF225" s="211"/>
      <c r="AG225" s="211"/>
      <c r="AH225" s="211"/>
      <c r="AI225" s="211"/>
      <c r="AJ225" s="211"/>
      <c r="AK225" s="211"/>
      <c r="AL225" s="211"/>
      <c r="AM225" s="211"/>
      <c r="AN225" s="211"/>
      <c r="AO225" s="211"/>
      <c r="AP225" s="211"/>
      <c r="AQ225" s="211"/>
      <c r="AR225" s="211"/>
      <c r="AS225" s="211"/>
      <c r="AT225" s="211"/>
      <c r="AU225" s="211"/>
      <c r="AV225" s="211"/>
      <c r="AW225" s="211"/>
      <c r="AX225" s="211"/>
    </row>
    <row r="226" spans="1:50" s="303" customFormat="1" x14ac:dyDescent="0.2">
      <c r="A226" s="739"/>
      <c r="B226" s="739"/>
      <c r="C226" s="743"/>
      <c r="D226" s="119"/>
      <c r="E226" s="119"/>
      <c r="F226" s="119"/>
      <c r="G226" s="744"/>
      <c r="H226" s="745"/>
      <c r="I226" s="715"/>
      <c r="J226" s="170" t="s">
        <v>420</v>
      </c>
      <c r="K226" s="453" t="s">
        <v>32</v>
      </c>
      <c r="L226" s="356">
        <v>3</v>
      </c>
      <c r="M226" s="453"/>
      <c r="N226" s="452"/>
      <c r="O226" s="349"/>
      <c r="P226" s="211"/>
      <c r="Q226" s="211"/>
      <c r="R226" s="211"/>
      <c r="S226" s="211"/>
      <c r="T226" s="211"/>
      <c r="U226" s="211"/>
      <c r="V226" s="211"/>
      <c r="W226" s="211"/>
      <c r="X226" s="211"/>
      <c r="Y226" s="211"/>
      <c r="Z226" s="211"/>
      <c r="AA226" s="211"/>
      <c r="AB226" s="211"/>
      <c r="AC226" s="211"/>
      <c r="AD226" s="211"/>
      <c r="AE226" s="211"/>
      <c r="AF226" s="211"/>
      <c r="AG226" s="211"/>
      <c r="AH226" s="211"/>
      <c r="AI226" s="211"/>
      <c r="AJ226" s="211"/>
      <c r="AK226" s="211"/>
      <c r="AL226" s="211"/>
      <c r="AM226" s="211"/>
      <c r="AN226" s="211"/>
      <c r="AO226" s="211"/>
      <c r="AP226" s="211"/>
      <c r="AQ226" s="211"/>
      <c r="AR226" s="211"/>
      <c r="AS226" s="211"/>
      <c r="AT226" s="211"/>
      <c r="AU226" s="211"/>
      <c r="AV226" s="211"/>
      <c r="AW226" s="211"/>
      <c r="AX226" s="211"/>
    </row>
    <row r="227" spans="1:50" s="303" customFormat="1" x14ac:dyDescent="0.2">
      <c r="A227" s="739"/>
      <c r="B227" s="739"/>
      <c r="C227" s="743"/>
      <c r="D227" s="119"/>
      <c r="E227" s="119"/>
      <c r="F227" s="119"/>
      <c r="G227" s="744"/>
      <c r="H227" s="745"/>
      <c r="I227" s="715"/>
      <c r="J227" s="119" t="s">
        <v>421</v>
      </c>
      <c r="K227" s="453" t="s">
        <v>39</v>
      </c>
      <c r="L227" s="356">
        <v>150</v>
      </c>
      <c r="M227" s="453"/>
      <c r="N227" s="452"/>
      <c r="O227" s="349"/>
      <c r="P227" s="211"/>
      <c r="Q227" s="211"/>
      <c r="R227" s="211"/>
      <c r="S227" s="211"/>
      <c r="T227" s="211"/>
      <c r="U227" s="211"/>
      <c r="V227" s="211"/>
      <c r="W227" s="211"/>
      <c r="X227" s="211"/>
      <c r="Y227" s="211"/>
      <c r="Z227" s="211"/>
      <c r="AA227" s="211"/>
      <c r="AB227" s="211"/>
      <c r="AC227" s="211"/>
      <c r="AD227" s="211"/>
      <c r="AE227" s="211"/>
      <c r="AF227" s="211"/>
      <c r="AG227" s="211"/>
      <c r="AH227" s="211"/>
      <c r="AI227" s="211"/>
      <c r="AJ227" s="211"/>
      <c r="AK227" s="211"/>
      <c r="AL227" s="211"/>
      <c r="AM227" s="211"/>
      <c r="AN227" s="211"/>
      <c r="AO227" s="211"/>
      <c r="AP227" s="211"/>
      <c r="AQ227" s="211"/>
      <c r="AR227" s="211"/>
      <c r="AS227" s="211"/>
      <c r="AT227" s="211"/>
      <c r="AU227" s="211"/>
      <c r="AV227" s="211"/>
      <c r="AW227" s="211"/>
      <c r="AX227" s="211"/>
    </row>
    <row r="228" spans="1:50" s="303" customFormat="1" x14ac:dyDescent="0.2">
      <c r="A228" s="739"/>
      <c r="B228" s="739"/>
      <c r="C228" s="743"/>
      <c r="D228" s="119"/>
      <c r="E228" s="119"/>
      <c r="F228" s="119"/>
      <c r="G228" s="744"/>
      <c r="H228" s="745"/>
      <c r="I228" s="715"/>
      <c r="J228" s="170" t="s">
        <v>422</v>
      </c>
      <c r="K228" s="453" t="s">
        <v>31</v>
      </c>
      <c r="L228" s="356">
        <v>35</v>
      </c>
      <c r="M228" s="453"/>
      <c r="N228" s="452"/>
      <c r="O228" s="349"/>
      <c r="P228" s="211"/>
      <c r="Q228" s="211"/>
      <c r="R228" s="211"/>
      <c r="S228" s="211"/>
      <c r="T228" s="211"/>
      <c r="U228" s="211"/>
      <c r="V228" s="211"/>
      <c r="W228" s="211"/>
      <c r="X228" s="211"/>
      <c r="Y228" s="211"/>
      <c r="Z228" s="211"/>
      <c r="AA228" s="211"/>
      <c r="AB228" s="211"/>
      <c r="AC228" s="211"/>
      <c r="AD228" s="211"/>
      <c r="AE228" s="211"/>
      <c r="AF228" s="211"/>
      <c r="AG228" s="211"/>
      <c r="AH228" s="211"/>
      <c r="AI228" s="211"/>
      <c r="AJ228" s="211"/>
      <c r="AK228" s="211"/>
      <c r="AL228" s="211"/>
      <c r="AM228" s="211"/>
      <c r="AN228" s="211"/>
      <c r="AO228" s="211"/>
      <c r="AP228" s="211"/>
      <c r="AQ228" s="211"/>
      <c r="AR228" s="211"/>
      <c r="AS228" s="211"/>
      <c r="AT228" s="211"/>
      <c r="AU228" s="211"/>
      <c r="AV228" s="211"/>
      <c r="AW228" s="211"/>
      <c r="AX228" s="211"/>
    </row>
    <row r="229" spans="1:50" s="303" customFormat="1" x14ac:dyDescent="0.2">
      <c r="A229" s="739"/>
      <c r="B229" s="739"/>
      <c r="C229" s="743"/>
      <c r="D229" s="119"/>
      <c r="E229" s="119"/>
      <c r="F229" s="119"/>
      <c r="G229" s="744"/>
      <c r="H229" s="745"/>
      <c r="I229" s="715"/>
      <c r="J229" s="345" t="s">
        <v>356</v>
      </c>
      <c r="K229" s="453" t="s">
        <v>309</v>
      </c>
      <c r="L229" s="356">
        <v>17</v>
      </c>
      <c r="M229" s="453"/>
      <c r="N229" s="452"/>
      <c r="O229" s="349"/>
      <c r="P229" s="211"/>
      <c r="Q229" s="211"/>
      <c r="R229" s="211"/>
      <c r="S229" s="211"/>
      <c r="T229" s="211"/>
      <c r="U229" s="211"/>
      <c r="V229" s="211"/>
      <c r="W229" s="211"/>
      <c r="X229" s="211"/>
      <c r="Y229" s="211"/>
      <c r="Z229" s="211"/>
      <c r="AA229" s="211"/>
      <c r="AB229" s="211"/>
      <c r="AC229" s="211"/>
      <c r="AD229" s="211"/>
      <c r="AE229" s="211"/>
      <c r="AF229" s="211"/>
      <c r="AG229" s="211"/>
      <c r="AH229" s="211"/>
      <c r="AI229" s="211"/>
      <c r="AJ229" s="211"/>
      <c r="AK229" s="211"/>
      <c r="AL229" s="211"/>
      <c r="AM229" s="211"/>
      <c r="AN229" s="211"/>
      <c r="AO229" s="211"/>
      <c r="AP229" s="211"/>
      <c r="AQ229" s="211"/>
      <c r="AR229" s="211"/>
      <c r="AS229" s="211"/>
      <c r="AT229" s="211"/>
      <c r="AU229" s="211"/>
      <c r="AV229" s="211"/>
      <c r="AW229" s="211"/>
      <c r="AX229" s="211"/>
    </row>
    <row r="230" spans="1:50" s="303" customFormat="1" x14ac:dyDescent="0.2">
      <c r="A230" s="410"/>
      <c r="B230" s="410"/>
      <c r="C230" s="411"/>
      <c r="D230" s="452"/>
      <c r="E230" s="452"/>
      <c r="F230" s="452"/>
      <c r="G230" s="453"/>
      <c r="H230" s="453"/>
      <c r="I230" s="452"/>
      <c r="J230" s="170"/>
      <c r="K230" s="453"/>
      <c r="L230" s="453"/>
      <c r="M230" s="453"/>
      <c r="N230" s="544"/>
      <c r="O230" s="545"/>
      <c r="P230" s="358">
        <f t="shared" ref="P230:AX230" si="8">SUM(P208:P229)/20</f>
        <v>0</v>
      </c>
      <c r="Q230" s="358">
        <f t="shared" si="8"/>
        <v>0</v>
      </c>
      <c r="R230" s="358">
        <f t="shared" si="8"/>
        <v>0</v>
      </c>
      <c r="S230" s="358">
        <f t="shared" si="8"/>
        <v>0</v>
      </c>
      <c r="T230" s="358">
        <f t="shared" si="8"/>
        <v>0</v>
      </c>
      <c r="U230" s="358">
        <f t="shared" si="8"/>
        <v>0</v>
      </c>
      <c r="V230" s="358">
        <f t="shared" si="8"/>
        <v>0</v>
      </c>
      <c r="W230" s="358">
        <f t="shared" si="8"/>
        <v>0</v>
      </c>
      <c r="X230" s="358">
        <f t="shared" si="8"/>
        <v>0</v>
      </c>
      <c r="Y230" s="358">
        <f t="shared" si="8"/>
        <v>0</v>
      </c>
      <c r="Z230" s="358">
        <f t="shared" si="8"/>
        <v>0</v>
      </c>
      <c r="AA230" s="358">
        <f t="shared" si="8"/>
        <v>0</v>
      </c>
      <c r="AB230" s="358">
        <f t="shared" si="8"/>
        <v>0</v>
      </c>
      <c r="AC230" s="358">
        <f t="shared" si="8"/>
        <v>0</v>
      </c>
      <c r="AD230" s="358">
        <f t="shared" si="8"/>
        <v>0</v>
      </c>
      <c r="AE230" s="358">
        <f t="shared" si="8"/>
        <v>0</v>
      </c>
      <c r="AF230" s="358">
        <f t="shared" si="8"/>
        <v>0</v>
      </c>
      <c r="AG230" s="358">
        <f t="shared" si="8"/>
        <v>0</v>
      </c>
      <c r="AH230" s="358">
        <f t="shared" si="8"/>
        <v>0</v>
      </c>
      <c r="AI230" s="358">
        <f t="shared" si="8"/>
        <v>0</v>
      </c>
      <c r="AJ230" s="358">
        <f t="shared" si="8"/>
        <v>0</v>
      </c>
      <c r="AK230" s="358">
        <f t="shared" si="8"/>
        <v>0</v>
      </c>
      <c r="AL230" s="358">
        <f t="shared" si="8"/>
        <v>0</v>
      </c>
      <c r="AM230" s="358">
        <f t="shared" si="8"/>
        <v>0</v>
      </c>
      <c r="AN230" s="358">
        <f t="shared" si="8"/>
        <v>0</v>
      </c>
      <c r="AO230" s="358">
        <f t="shared" si="8"/>
        <v>0</v>
      </c>
      <c r="AP230" s="358">
        <f t="shared" si="8"/>
        <v>0</v>
      </c>
      <c r="AQ230" s="358">
        <f t="shared" si="8"/>
        <v>0</v>
      </c>
      <c r="AR230" s="358">
        <f t="shared" si="8"/>
        <v>0</v>
      </c>
      <c r="AS230" s="358">
        <f t="shared" si="8"/>
        <v>0</v>
      </c>
      <c r="AT230" s="358">
        <f t="shared" si="8"/>
        <v>0</v>
      </c>
      <c r="AU230" s="358">
        <f t="shared" si="8"/>
        <v>0</v>
      </c>
      <c r="AV230" s="358">
        <f t="shared" si="8"/>
        <v>0</v>
      </c>
      <c r="AW230" s="358">
        <f t="shared" si="8"/>
        <v>0</v>
      </c>
      <c r="AX230" s="358">
        <f t="shared" si="8"/>
        <v>0</v>
      </c>
    </row>
    <row r="231" spans="1:50" s="303" customFormat="1" x14ac:dyDescent="0.2">
      <c r="A231" s="739">
        <v>10</v>
      </c>
      <c r="B231" s="739" t="s">
        <v>65</v>
      </c>
      <c r="C231" s="740" t="s">
        <v>38</v>
      </c>
      <c r="D231" s="715"/>
      <c r="E231" s="452"/>
      <c r="F231" s="452"/>
      <c r="G231" s="741" t="s">
        <v>423</v>
      </c>
      <c r="H231" s="742"/>
      <c r="I231" s="715"/>
      <c r="J231" s="546" t="s">
        <v>424</v>
      </c>
      <c r="K231" s="452" t="s">
        <v>309</v>
      </c>
      <c r="L231" s="452">
        <v>100</v>
      </c>
      <c r="M231" s="522"/>
      <c r="N231" s="452"/>
      <c r="O231" s="547"/>
      <c r="P231" s="405"/>
      <c r="Q231" s="405"/>
      <c r="R231" s="405"/>
      <c r="S231" s="405"/>
      <c r="T231" s="405"/>
      <c r="U231" s="405"/>
      <c r="V231" s="405"/>
      <c r="W231" s="405"/>
      <c r="X231" s="405"/>
      <c r="Y231" s="405"/>
      <c r="Z231" s="405"/>
      <c r="AA231" s="405"/>
      <c r="AB231" s="405"/>
      <c r="AC231" s="405"/>
      <c r="AD231" s="405"/>
      <c r="AE231" s="405"/>
      <c r="AF231" s="405"/>
      <c r="AG231" s="405"/>
      <c r="AH231" s="405"/>
      <c r="AI231" s="405"/>
      <c r="AJ231" s="405"/>
      <c r="AK231" s="405"/>
      <c r="AL231" s="405"/>
      <c r="AM231" s="405"/>
      <c r="AN231" s="405"/>
      <c r="AO231" s="405"/>
      <c r="AP231" s="405"/>
      <c r="AQ231" s="405"/>
      <c r="AR231" s="405"/>
      <c r="AS231" s="405"/>
      <c r="AT231" s="405"/>
      <c r="AU231" s="405"/>
      <c r="AV231" s="405"/>
      <c r="AW231" s="405"/>
      <c r="AX231" s="405"/>
    </row>
    <row r="232" spans="1:50" s="303" customFormat="1" x14ac:dyDescent="0.2">
      <c r="A232" s="739"/>
      <c r="B232" s="739"/>
      <c r="C232" s="740"/>
      <c r="D232" s="715"/>
      <c r="E232" s="452"/>
      <c r="F232" s="452"/>
      <c r="G232" s="741"/>
      <c r="H232" s="742"/>
      <c r="I232" s="715"/>
      <c r="J232" s="546" t="s">
        <v>425</v>
      </c>
      <c r="K232" s="452" t="s">
        <v>309</v>
      </c>
      <c r="L232" s="452">
        <v>100</v>
      </c>
      <c r="M232" s="522"/>
      <c r="N232" s="452"/>
      <c r="O232" s="547"/>
      <c r="P232" s="405"/>
      <c r="Q232" s="405"/>
      <c r="R232" s="405"/>
      <c r="S232" s="405"/>
      <c r="T232" s="405"/>
      <c r="U232" s="405"/>
      <c r="V232" s="405"/>
      <c r="W232" s="405"/>
      <c r="X232" s="405"/>
      <c r="Y232" s="405"/>
      <c r="Z232" s="405"/>
      <c r="AA232" s="405"/>
      <c r="AB232" s="405"/>
      <c r="AC232" s="405"/>
      <c r="AD232" s="405"/>
      <c r="AE232" s="405"/>
      <c r="AF232" s="405"/>
      <c r="AG232" s="405"/>
      <c r="AH232" s="405"/>
      <c r="AI232" s="405"/>
      <c r="AJ232" s="405"/>
      <c r="AK232" s="405"/>
      <c r="AL232" s="405"/>
      <c r="AM232" s="405"/>
      <c r="AN232" s="405"/>
      <c r="AO232" s="405"/>
      <c r="AP232" s="405"/>
      <c r="AQ232" s="405"/>
      <c r="AR232" s="405"/>
      <c r="AS232" s="405"/>
      <c r="AT232" s="405"/>
      <c r="AU232" s="405"/>
      <c r="AV232" s="405"/>
      <c r="AW232" s="405"/>
      <c r="AX232" s="405"/>
    </row>
    <row r="233" spans="1:50" s="303" customFormat="1" x14ac:dyDescent="0.2">
      <c r="A233" s="739"/>
      <c r="B233" s="739"/>
      <c r="C233" s="740"/>
      <c r="D233" s="715"/>
      <c r="E233" s="452"/>
      <c r="F233" s="452"/>
      <c r="G233" s="741"/>
      <c r="H233" s="742"/>
      <c r="I233" s="715"/>
      <c r="J233" s="546" t="s">
        <v>426</v>
      </c>
      <c r="K233" s="452" t="s">
        <v>31</v>
      </c>
      <c r="L233" s="452">
        <v>5</v>
      </c>
      <c r="M233" s="522"/>
      <c r="N233" s="452"/>
      <c r="O233" s="547"/>
      <c r="P233" s="405"/>
      <c r="Q233" s="405"/>
      <c r="R233" s="405"/>
      <c r="S233" s="405"/>
      <c r="T233" s="405"/>
      <c r="U233" s="405"/>
      <c r="V233" s="405"/>
      <c r="W233" s="405"/>
      <c r="X233" s="405"/>
      <c r="Y233" s="405"/>
      <c r="Z233" s="405"/>
      <c r="AA233" s="405"/>
      <c r="AB233" s="405"/>
      <c r="AC233" s="405"/>
      <c r="AD233" s="405"/>
      <c r="AE233" s="405"/>
      <c r="AF233" s="405"/>
      <c r="AG233" s="405"/>
      <c r="AH233" s="405"/>
      <c r="AI233" s="405"/>
      <c r="AJ233" s="405"/>
      <c r="AK233" s="405"/>
      <c r="AL233" s="405"/>
      <c r="AM233" s="405"/>
      <c r="AN233" s="405"/>
      <c r="AO233" s="405"/>
      <c r="AP233" s="405"/>
      <c r="AQ233" s="405"/>
      <c r="AR233" s="405"/>
      <c r="AS233" s="405"/>
      <c r="AT233" s="405"/>
      <c r="AU233" s="405"/>
      <c r="AV233" s="405"/>
      <c r="AW233" s="405"/>
      <c r="AX233" s="405"/>
    </row>
    <row r="234" spans="1:50" s="303" customFormat="1" x14ac:dyDescent="0.2">
      <c r="A234" s="739"/>
      <c r="B234" s="739"/>
      <c r="C234" s="740"/>
      <c r="D234" s="715"/>
      <c r="E234" s="452"/>
      <c r="F234" s="452"/>
      <c r="G234" s="741"/>
      <c r="H234" s="742"/>
      <c r="I234" s="715"/>
      <c r="J234" s="546" t="s">
        <v>427</v>
      </c>
      <c r="K234" s="452" t="s">
        <v>39</v>
      </c>
      <c r="L234" s="452">
        <v>10</v>
      </c>
      <c r="M234" s="522"/>
      <c r="N234" s="452"/>
      <c r="O234" s="547"/>
      <c r="P234" s="405"/>
      <c r="Q234" s="405"/>
      <c r="R234" s="405"/>
      <c r="S234" s="405"/>
      <c r="T234" s="405"/>
      <c r="U234" s="405"/>
      <c r="V234" s="405"/>
      <c r="W234" s="405"/>
      <c r="X234" s="405"/>
      <c r="Y234" s="405"/>
      <c r="Z234" s="405"/>
      <c r="AA234" s="405"/>
      <c r="AB234" s="405"/>
      <c r="AC234" s="405"/>
      <c r="AD234" s="405"/>
      <c r="AE234" s="405"/>
      <c r="AF234" s="405"/>
      <c r="AG234" s="405"/>
      <c r="AH234" s="405"/>
      <c r="AI234" s="405"/>
      <c r="AJ234" s="405"/>
      <c r="AK234" s="405"/>
      <c r="AL234" s="405"/>
      <c r="AM234" s="405"/>
      <c r="AN234" s="405"/>
      <c r="AO234" s="405"/>
      <c r="AP234" s="405"/>
      <c r="AQ234" s="405"/>
      <c r="AR234" s="405"/>
      <c r="AS234" s="405"/>
      <c r="AT234" s="405"/>
      <c r="AU234" s="405"/>
      <c r="AV234" s="405"/>
      <c r="AW234" s="405"/>
      <c r="AX234" s="405"/>
    </row>
    <row r="235" spans="1:50" s="303" customFormat="1" x14ac:dyDescent="0.2">
      <c r="A235" s="410"/>
      <c r="B235" s="410"/>
      <c r="C235" s="411"/>
      <c r="D235" s="452"/>
      <c r="E235" s="452"/>
      <c r="F235" s="452"/>
      <c r="G235" s="453"/>
      <c r="H235" s="453"/>
      <c r="I235" s="452"/>
      <c r="J235" s="170"/>
      <c r="K235" s="453"/>
      <c r="L235" s="453"/>
      <c r="M235" s="453"/>
      <c r="N235" s="544"/>
      <c r="O235" s="545"/>
      <c r="P235" s="358">
        <f t="shared" ref="P235:AX235" si="9">SUM(P231:P234)/4</f>
        <v>0</v>
      </c>
      <c r="Q235" s="358">
        <f t="shared" si="9"/>
        <v>0</v>
      </c>
      <c r="R235" s="358">
        <f t="shared" si="9"/>
        <v>0</v>
      </c>
      <c r="S235" s="358">
        <f t="shared" si="9"/>
        <v>0</v>
      </c>
      <c r="T235" s="358">
        <f t="shared" si="9"/>
        <v>0</v>
      </c>
      <c r="U235" s="358">
        <f t="shared" si="9"/>
        <v>0</v>
      </c>
      <c r="V235" s="358">
        <f t="shared" si="9"/>
        <v>0</v>
      </c>
      <c r="W235" s="358">
        <f t="shared" si="9"/>
        <v>0</v>
      </c>
      <c r="X235" s="358">
        <f t="shared" si="9"/>
        <v>0</v>
      </c>
      <c r="Y235" s="358">
        <f t="shared" si="9"/>
        <v>0</v>
      </c>
      <c r="Z235" s="358">
        <f t="shared" si="9"/>
        <v>0</v>
      </c>
      <c r="AA235" s="358">
        <f t="shared" si="9"/>
        <v>0</v>
      </c>
      <c r="AB235" s="358">
        <f t="shared" si="9"/>
        <v>0</v>
      </c>
      <c r="AC235" s="358">
        <f t="shared" si="9"/>
        <v>0</v>
      </c>
      <c r="AD235" s="358">
        <f t="shared" si="9"/>
        <v>0</v>
      </c>
      <c r="AE235" s="358">
        <f t="shared" si="9"/>
        <v>0</v>
      </c>
      <c r="AF235" s="358">
        <f t="shared" si="9"/>
        <v>0</v>
      </c>
      <c r="AG235" s="358">
        <f t="shared" si="9"/>
        <v>0</v>
      </c>
      <c r="AH235" s="358">
        <f t="shared" si="9"/>
        <v>0</v>
      </c>
      <c r="AI235" s="358">
        <f t="shared" si="9"/>
        <v>0</v>
      </c>
      <c r="AJ235" s="358">
        <f t="shared" si="9"/>
        <v>0</v>
      </c>
      <c r="AK235" s="358">
        <f t="shared" si="9"/>
        <v>0</v>
      </c>
      <c r="AL235" s="358">
        <f t="shared" si="9"/>
        <v>0</v>
      </c>
      <c r="AM235" s="358">
        <f t="shared" si="9"/>
        <v>0</v>
      </c>
      <c r="AN235" s="358">
        <f t="shared" si="9"/>
        <v>0</v>
      </c>
      <c r="AO235" s="358">
        <f t="shared" si="9"/>
        <v>0</v>
      </c>
      <c r="AP235" s="358">
        <f t="shared" si="9"/>
        <v>0</v>
      </c>
      <c r="AQ235" s="358">
        <f t="shared" si="9"/>
        <v>0</v>
      </c>
      <c r="AR235" s="358">
        <f t="shared" si="9"/>
        <v>0</v>
      </c>
      <c r="AS235" s="358">
        <f t="shared" si="9"/>
        <v>0</v>
      </c>
      <c r="AT235" s="358">
        <f t="shared" si="9"/>
        <v>0</v>
      </c>
      <c r="AU235" s="358">
        <f t="shared" si="9"/>
        <v>0</v>
      </c>
      <c r="AV235" s="358">
        <f t="shared" si="9"/>
        <v>0</v>
      </c>
      <c r="AW235" s="358">
        <f t="shared" si="9"/>
        <v>0</v>
      </c>
      <c r="AX235" s="358">
        <f t="shared" si="9"/>
        <v>0</v>
      </c>
    </row>
    <row r="236" spans="1:50" s="303" customFormat="1" x14ac:dyDescent="0.2">
      <c r="A236" s="739">
        <v>11</v>
      </c>
      <c r="B236" s="739" t="s">
        <v>686</v>
      </c>
      <c r="C236" s="740" t="s">
        <v>428</v>
      </c>
      <c r="D236" s="715"/>
      <c r="E236" s="452"/>
      <c r="F236" s="452"/>
      <c r="G236" s="741" t="s">
        <v>429</v>
      </c>
      <c r="H236" s="742"/>
      <c r="I236" s="715"/>
      <c r="J236" s="546" t="s">
        <v>430</v>
      </c>
      <c r="K236" s="452" t="s">
        <v>309</v>
      </c>
      <c r="L236" s="452">
        <v>150</v>
      </c>
      <c r="M236" s="522"/>
      <c r="N236" s="452"/>
      <c r="O236" s="547"/>
      <c r="P236" s="405"/>
      <c r="Q236" s="405"/>
      <c r="R236" s="405"/>
      <c r="S236" s="405"/>
      <c r="T236" s="405"/>
      <c r="U236" s="405"/>
      <c r="V236" s="405"/>
      <c r="W236" s="405"/>
      <c r="X236" s="405"/>
      <c r="Y236" s="405"/>
      <c r="Z236" s="405"/>
      <c r="AA236" s="405"/>
      <c r="AB236" s="405"/>
      <c r="AC236" s="405"/>
      <c r="AD236" s="405"/>
      <c r="AE236" s="405"/>
      <c r="AF236" s="405"/>
      <c r="AG236" s="405"/>
      <c r="AH236" s="405"/>
      <c r="AI236" s="405"/>
      <c r="AJ236" s="405"/>
      <c r="AK236" s="405"/>
      <c r="AL236" s="405"/>
      <c r="AM236" s="405"/>
      <c r="AN236" s="405"/>
      <c r="AO236" s="405"/>
      <c r="AP236" s="405"/>
      <c r="AQ236" s="405"/>
      <c r="AR236" s="405"/>
      <c r="AS236" s="405"/>
      <c r="AT236" s="405"/>
      <c r="AU236" s="405"/>
      <c r="AV236" s="405"/>
      <c r="AW236" s="405"/>
      <c r="AX236" s="405"/>
    </row>
    <row r="237" spans="1:50" s="303" customFormat="1" x14ac:dyDescent="0.2">
      <c r="A237" s="739"/>
      <c r="B237" s="739"/>
      <c r="C237" s="740"/>
      <c r="D237" s="715"/>
      <c r="E237" s="452"/>
      <c r="F237" s="452"/>
      <c r="G237" s="741"/>
      <c r="H237" s="742"/>
      <c r="I237" s="715"/>
      <c r="J237" s="546" t="s">
        <v>431</v>
      </c>
      <c r="K237" s="452" t="s">
        <v>309</v>
      </c>
      <c r="L237" s="452">
        <v>150</v>
      </c>
      <c r="M237" s="522"/>
      <c r="N237" s="452"/>
      <c r="O237" s="547"/>
      <c r="P237" s="405"/>
      <c r="Q237" s="405"/>
      <c r="R237" s="405"/>
      <c r="S237" s="405"/>
      <c r="T237" s="405"/>
      <c r="U237" s="405"/>
      <c r="V237" s="405"/>
      <c r="W237" s="405"/>
      <c r="X237" s="405"/>
      <c r="Y237" s="405"/>
      <c r="Z237" s="405"/>
      <c r="AA237" s="405"/>
      <c r="AB237" s="405"/>
      <c r="AC237" s="405"/>
      <c r="AD237" s="405"/>
      <c r="AE237" s="405"/>
      <c r="AF237" s="405"/>
      <c r="AG237" s="405"/>
      <c r="AH237" s="405"/>
      <c r="AI237" s="405"/>
      <c r="AJ237" s="405"/>
      <c r="AK237" s="405"/>
      <c r="AL237" s="405"/>
      <c r="AM237" s="405"/>
      <c r="AN237" s="405"/>
      <c r="AO237" s="405"/>
      <c r="AP237" s="405"/>
      <c r="AQ237" s="405"/>
      <c r="AR237" s="405"/>
      <c r="AS237" s="405"/>
      <c r="AT237" s="405"/>
      <c r="AU237" s="405"/>
      <c r="AV237" s="405"/>
      <c r="AW237" s="405"/>
      <c r="AX237" s="405"/>
    </row>
    <row r="238" spans="1:50" s="303" customFormat="1" x14ac:dyDescent="0.2">
      <c r="A238" s="739"/>
      <c r="B238" s="739"/>
      <c r="C238" s="740"/>
      <c r="D238" s="715"/>
      <c r="E238" s="715"/>
      <c r="F238" s="715"/>
      <c r="G238" s="741"/>
      <c r="H238" s="742"/>
      <c r="I238" s="715"/>
      <c r="J238" s="170" t="s">
        <v>422</v>
      </c>
      <c r="K238" s="452" t="s">
        <v>31</v>
      </c>
      <c r="L238" s="452">
        <v>5</v>
      </c>
      <c r="M238" s="522"/>
      <c r="N238" s="452"/>
      <c r="O238" s="547"/>
      <c r="P238" s="405"/>
      <c r="Q238" s="405"/>
      <c r="R238" s="405"/>
      <c r="S238" s="405"/>
      <c r="T238" s="405"/>
      <c r="U238" s="405"/>
      <c r="V238" s="405"/>
      <c r="W238" s="405"/>
      <c r="X238" s="405"/>
      <c r="Y238" s="405"/>
      <c r="Z238" s="405"/>
      <c r="AA238" s="405"/>
      <c r="AB238" s="405"/>
      <c r="AC238" s="405"/>
      <c r="AD238" s="405"/>
      <c r="AE238" s="405"/>
      <c r="AF238" s="405"/>
      <c r="AG238" s="405"/>
      <c r="AH238" s="405"/>
      <c r="AI238" s="405"/>
      <c r="AJ238" s="405"/>
      <c r="AK238" s="405"/>
      <c r="AL238" s="405"/>
      <c r="AM238" s="405"/>
      <c r="AN238" s="405"/>
      <c r="AO238" s="405"/>
      <c r="AP238" s="405"/>
      <c r="AQ238" s="405"/>
      <c r="AR238" s="405"/>
      <c r="AS238" s="405"/>
      <c r="AT238" s="405"/>
      <c r="AU238" s="405"/>
      <c r="AV238" s="405"/>
      <c r="AW238" s="405"/>
      <c r="AX238" s="405"/>
    </row>
    <row r="239" spans="1:50" s="303" customFormat="1" x14ac:dyDescent="0.2">
      <c r="A239" s="739"/>
      <c r="B239" s="739"/>
      <c r="C239" s="740"/>
      <c r="D239" s="715"/>
      <c r="E239" s="715"/>
      <c r="F239" s="715"/>
      <c r="G239" s="741"/>
      <c r="H239" s="742"/>
      <c r="I239" s="715"/>
      <c r="J239" s="119" t="s">
        <v>421</v>
      </c>
      <c r="K239" s="452" t="s">
        <v>39</v>
      </c>
      <c r="L239" s="452">
        <v>15</v>
      </c>
      <c r="M239" s="522"/>
      <c r="N239" s="452"/>
      <c r="O239" s="547"/>
      <c r="P239" s="405"/>
      <c r="Q239" s="405"/>
      <c r="R239" s="405"/>
      <c r="S239" s="405"/>
      <c r="T239" s="405"/>
      <c r="U239" s="405"/>
      <c r="V239" s="405"/>
      <c r="W239" s="405"/>
      <c r="X239" s="405"/>
      <c r="Y239" s="405"/>
      <c r="Z239" s="405"/>
      <c r="AA239" s="405"/>
      <c r="AB239" s="405"/>
      <c r="AC239" s="405"/>
      <c r="AD239" s="405"/>
      <c r="AE239" s="405"/>
      <c r="AF239" s="405"/>
      <c r="AG239" s="405"/>
      <c r="AH239" s="405"/>
      <c r="AI239" s="405"/>
      <c r="AJ239" s="405"/>
      <c r="AK239" s="405"/>
      <c r="AL239" s="405"/>
      <c r="AM239" s="405"/>
      <c r="AN239" s="405"/>
      <c r="AO239" s="405"/>
      <c r="AP239" s="405"/>
      <c r="AQ239" s="405"/>
      <c r="AR239" s="405"/>
      <c r="AS239" s="405"/>
      <c r="AT239" s="405"/>
      <c r="AU239" s="405"/>
      <c r="AV239" s="405"/>
      <c r="AW239" s="405"/>
      <c r="AX239" s="405"/>
    </row>
    <row r="240" spans="1:50" s="303" customFormat="1" x14ac:dyDescent="0.2">
      <c r="A240" s="410"/>
      <c r="B240" s="410"/>
      <c r="C240" s="411"/>
      <c r="D240" s="452"/>
      <c r="E240" s="452"/>
      <c r="F240" s="452"/>
      <c r="G240" s="453"/>
      <c r="H240" s="453"/>
      <c r="I240" s="452"/>
      <c r="J240" s="170"/>
      <c r="K240" s="453"/>
      <c r="L240" s="453"/>
      <c r="M240" s="453"/>
      <c r="N240" s="544"/>
      <c r="O240" s="545"/>
      <c r="P240" s="358">
        <f t="shared" ref="P240:AX240" si="10">SUM(P236:P239)/4</f>
        <v>0</v>
      </c>
      <c r="Q240" s="358">
        <f t="shared" si="10"/>
        <v>0</v>
      </c>
      <c r="R240" s="358">
        <f t="shared" si="10"/>
        <v>0</v>
      </c>
      <c r="S240" s="358">
        <f t="shared" si="10"/>
        <v>0</v>
      </c>
      <c r="T240" s="358">
        <f t="shared" si="10"/>
        <v>0</v>
      </c>
      <c r="U240" s="358">
        <f t="shared" si="10"/>
        <v>0</v>
      </c>
      <c r="V240" s="358">
        <f t="shared" si="10"/>
        <v>0</v>
      </c>
      <c r="W240" s="358">
        <f t="shared" si="10"/>
        <v>0</v>
      </c>
      <c r="X240" s="358">
        <f t="shared" si="10"/>
        <v>0</v>
      </c>
      <c r="Y240" s="358">
        <f t="shared" si="10"/>
        <v>0</v>
      </c>
      <c r="Z240" s="358">
        <f t="shared" si="10"/>
        <v>0</v>
      </c>
      <c r="AA240" s="358">
        <f t="shared" si="10"/>
        <v>0</v>
      </c>
      <c r="AB240" s="358">
        <f t="shared" si="10"/>
        <v>0</v>
      </c>
      <c r="AC240" s="358">
        <f t="shared" si="10"/>
        <v>0</v>
      </c>
      <c r="AD240" s="358">
        <f t="shared" si="10"/>
        <v>0</v>
      </c>
      <c r="AE240" s="358">
        <f t="shared" si="10"/>
        <v>0</v>
      </c>
      <c r="AF240" s="358">
        <f t="shared" si="10"/>
        <v>0</v>
      </c>
      <c r="AG240" s="358">
        <f t="shared" si="10"/>
        <v>0</v>
      </c>
      <c r="AH240" s="358">
        <f t="shared" si="10"/>
        <v>0</v>
      </c>
      <c r="AI240" s="358">
        <f t="shared" si="10"/>
        <v>0</v>
      </c>
      <c r="AJ240" s="358">
        <f t="shared" si="10"/>
        <v>0</v>
      </c>
      <c r="AK240" s="358">
        <f t="shared" si="10"/>
        <v>0</v>
      </c>
      <c r="AL240" s="358">
        <f t="shared" si="10"/>
        <v>0</v>
      </c>
      <c r="AM240" s="358">
        <f t="shared" si="10"/>
        <v>0</v>
      </c>
      <c r="AN240" s="358">
        <f t="shared" si="10"/>
        <v>0</v>
      </c>
      <c r="AO240" s="358">
        <f t="shared" si="10"/>
        <v>0</v>
      </c>
      <c r="AP240" s="358">
        <f t="shared" si="10"/>
        <v>0</v>
      </c>
      <c r="AQ240" s="358">
        <f t="shared" si="10"/>
        <v>0</v>
      </c>
      <c r="AR240" s="358">
        <f t="shared" si="10"/>
        <v>0</v>
      </c>
      <c r="AS240" s="358">
        <f t="shared" si="10"/>
        <v>0</v>
      </c>
      <c r="AT240" s="358">
        <f t="shared" si="10"/>
        <v>0</v>
      </c>
      <c r="AU240" s="358">
        <f t="shared" si="10"/>
        <v>0</v>
      </c>
      <c r="AV240" s="358">
        <f t="shared" si="10"/>
        <v>0</v>
      </c>
      <c r="AW240" s="358">
        <f t="shared" si="10"/>
        <v>0</v>
      </c>
      <c r="AX240" s="358">
        <f t="shared" si="10"/>
        <v>0</v>
      </c>
    </row>
    <row r="241" spans="1:108" s="303" customFormat="1" ht="76.5" x14ac:dyDescent="0.2">
      <c r="A241" s="410">
        <v>12</v>
      </c>
      <c r="B241" s="410" t="s">
        <v>687</v>
      </c>
      <c r="C241" s="170" t="s">
        <v>440</v>
      </c>
      <c r="D241" s="452"/>
      <c r="E241" s="452"/>
      <c r="F241" s="452"/>
      <c r="G241" s="456" t="s">
        <v>340</v>
      </c>
      <c r="H241" s="548"/>
      <c r="I241" s="452"/>
      <c r="J241" s="549" t="s">
        <v>341</v>
      </c>
      <c r="K241" s="452" t="s">
        <v>25</v>
      </c>
      <c r="L241" s="452">
        <v>30</v>
      </c>
      <c r="M241" s="522"/>
      <c r="N241" s="452"/>
      <c r="O241" s="550"/>
      <c r="P241" s="338"/>
      <c r="Q241" s="338"/>
      <c r="R241" s="338"/>
      <c r="S241" s="338"/>
      <c r="T241" s="338"/>
      <c r="U241" s="338"/>
      <c r="V241" s="338"/>
      <c r="W241" s="338"/>
      <c r="X241" s="338"/>
      <c r="Y241" s="338"/>
      <c r="Z241" s="338"/>
      <c r="AA241" s="338"/>
      <c r="AB241" s="338"/>
      <c r="AC241" s="338"/>
      <c r="AD241" s="338"/>
      <c r="AE241" s="338"/>
      <c r="AF241" s="339"/>
      <c r="AG241" s="339"/>
      <c r="AH241" s="339"/>
      <c r="AI241" s="339"/>
      <c r="AJ241" s="338"/>
      <c r="AK241" s="338"/>
      <c r="AL241" s="338"/>
      <c r="AM241" s="338"/>
      <c r="AN241" s="338"/>
      <c r="AO241" s="338"/>
      <c r="AP241" s="338"/>
      <c r="AQ241" s="338"/>
      <c r="AR241" s="338"/>
      <c r="AS241" s="338"/>
      <c r="AT241" s="338"/>
      <c r="AU241" s="338"/>
      <c r="AV241" s="338"/>
      <c r="AW241" s="338"/>
      <c r="AX241" s="338"/>
    </row>
    <row r="242" spans="1:108" s="303" customFormat="1" ht="76.5" x14ac:dyDescent="0.2">
      <c r="A242" s="424">
        <v>13</v>
      </c>
      <c r="B242" s="340"/>
      <c r="C242" s="182" t="s">
        <v>37</v>
      </c>
      <c r="D242" s="341"/>
      <c r="E242" s="341"/>
      <c r="F242" s="341"/>
      <c r="G242" s="365" t="s">
        <v>340</v>
      </c>
      <c r="H242" s="360"/>
      <c r="I242" s="341"/>
      <c r="J242" s="425" t="s">
        <v>341</v>
      </c>
      <c r="K242" s="341" t="s">
        <v>25</v>
      </c>
      <c r="L242" s="341">
        <v>30</v>
      </c>
      <c r="M242" s="205"/>
      <c r="N242" s="422"/>
      <c r="O242" s="351"/>
      <c r="P242" s="338"/>
      <c r="Q242" s="338"/>
      <c r="R242" s="338"/>
      <c r="S242" s="338"/>
      <c r="T242" s="338"/>
      <c r="U242" s="338"/>
      <c r="V242" s="338"/>
      <c r="W242" s="338"/>
      <c r="X242" s="338"/>
      <c r="Y242" s="338"/>
      <c r="Z242" s="338"/>
      <c r="AA242" s="338"/>
      <c r="AB242" s="338"/>
      <c r="AC242" s="338"/>
      <c r="AD242" s="338"/>
      <c r="AE242" s="338"/>
      <c r="AF242" s="339"/>
      <c r="AG242" s="339"/>
      <c r="AH242" s="339"/>
      <c r="AI242" s="339"/>
      <c r="AJ242" s="338"/>
      <c r="AK242" s="338"/>
      <c r="AL242" s="338"/>
      <c r="AM242" s="338"/>
      <c r="AN242" s="338"/>
      <c r="AO242" s="338"/>
      <c r="AP242" s="338"/>
      <c r="AQ242" s="338"/>
      <c r="AR242" s="338"/>
      <c r="AS242" s="338"/>
      <c r="AT242" s="338"/>
      <c r="AU242" s="338"/>
      <c r="AV242" s="338"/>
      <c r="AW242" s="338"/>
      <c r="AX242" s="338"/>
    </row>
    <row r="243" spans="1:108" s="303" customFormat="1" ht="38.25" x14ac:dyDescent="0.2">
      <c r="A243" s="424">
        <v>14</v>
      </c>
      <c r="B243" s="340"/>
      <c r="C243" s="377" t="s">
        <v>432</v>
      </c>
      <c r="D243" s="341"/>
      <c r="E243" s="341"/>
      <c r="F243" s="341"/>
      <c r="G243" s="365" t="s">
        <v>433</v>
      </c>
      <c r="H243" s="360"/>
      <c r="I243" s="181"/>
      <c r="J243" s="421" t="s">
        <v>434</v>
      </c>
      <c r="K243" s="341"/>
      <c r="L243" s="341"/>
      <c r="M243" s="205"/>
      <c r="N243" s="422"/>
      <c r="O243" s="351"/>
      <c r="P243" s="338"/>
      <c r="Q243" s="338"/>
      <c r="R243" s="338"/>
      <c r="S243" s="338"/>
      <c r="T243" s="338"/>
      <c r="U243" s="338"/>
      <c r="V243" s="338"/>
      <c r="W243" s="338"/>
      <c r="X243" s="338"/>
      <c r="Y243" s="338"/>
      <c r="Z243" s="338"/>
      <c r="AA243" s="338"/>
      <c r="AB243" s="338"/>
      <c r="AC243" s="338"/>
      <c r="AD243" s="338"/>
      <c r="AE243" s="338"/>
      <c r="AF243" s="339"/>
      <c r="AG243" s="339"/>
      <c r="AH243" s="339"/>
      <c r="AI243" s="339"/>
      <c r="AJ243" s="338"/>
      <c r="AK243" s="338"/>
      <c r="AL243" s="338"/>
      <c r="AM243" s="338"/>
      <c r="AN243" s="338"/>
      <c r="AO243" s="338"/>
      <c r="AP243" s="338"/>
      <c r="AQ243" s="338"/>
      <c r="AR243" s="338"/>
      <c r="AS243" s="338"/>
      <c r="AT243" s="338"/>
      <c r="AU243" s="338"/>
      <c r="AV243" s="338"/>
      <c r="AW243" s="338"/>
      <c r="AX243" s="338"/>
    </row>
    <row r="244" spans="1:108" s="303" customFormat="1" ht="25.5" x14ac:dyDescent="0.2">
      <c r="A244" s="424">
        <v>15</v>
      </c>
      <c r="B244" s="340"/>
      <c r="C244" s="377" t="s">
        <v>35</v>
      </c>
      <c r="D244" s="341"/>
      <c r="E244" s="341"/>
      <c r="F244" s="341"/>
      <c r="G244" s="365" t="s">
        <v>435</v>
      </c>
      <c r="H244" s="360"/>
      <c r="I244" s="341"/>
      <c r="J244" s="421" t="s">
        <v>436</v>
      </c>
      <c r="K244" s="341"/>
      <c r="L244" s="341"/>
      <c r="M244" s="205"/>
      <c r="N244" s="422"/>
      <c r="O244" s="351"/>
      <c r="P244" s="338"/>
      <c r="Q244" s="338"/>
      <c r="R244" s="338"/>
      <c r="S244" s="338"/>
      <c r="T244" s="338"/>
      <c r="U244" s="338"/>
      <c r="V244" s="338"/>
      <c r="W244" s="338"/>
      <c r="X244" s="338"/>
      <c r="Y244" s="338"/>
      <c r="Z244" s="338"/>
      <c r="AA244" s="338"/>
      <c r="AB244" s="338"/>
      <c r="AC244" s="338"/>
      <c r="AD244" s="338"/>
      <c r="AE244" s="338"/>
      <c r="AF244" s="339"/>
      <c r="AG244" s="339"/>
      <c r="AH244" s="339"/>
      <c r="AI244" s="339"/>
      <c r="AJ244" s="338"/>
      <c r="AK244" s="338"/>
      <c r="AL244" s="338"/>
      <c r="AM244" s="338"/>
      <c r="AN244" s="338"/>
      <c r="AO244" s="338"/>
      <c r="AP244" s="338"/>
      <c r="AQ244" s="338"/>
      <c r="AR244" s="338"/>
      <c r="AS244" s="338"/>
      <c r="AT244" s="338"/>
      <c r="AU244" s="338"/>
      <c r="AV244" s="338"/>
      <c r="AW244" s="338"/>
      <c r="AX244" s="338"/>
    </row>
    <row r="245" spans="1:108" s="303" customFormat="1" ht="38.25" x14ac:dyDescent="0.2">
      <c r="A245" s="424">
        <v>16</v>
      </c>
      <c r="B245" s="340"/>
      <c r="C245" s="377" t="s">
        <v>36</v>
      </c>
      <c r="D245" s="341"/>
      <c r="E245" s="341"/>
      <c r="F245" s="341"/>
      <c r="G245" s="365" t="s">
        <v>437</v>
      </c>
      <c r="H245" s="360"/>
      <c r="I245" s="341"/>
      <c r="J245" s="421" t="s">
        <v>438</v>
      </c>
      <c r="K245" s="341"/>
      <c r="L245" s="341"/>
      <c r="M245" s="205"/>
      <c r="N245" s="412"/>
      <c r="O245" s="351"/>
      <c r="P245" s="338"/>
      <c r="Q245" s="338"/>
      <c r="R245" s="338"/>
      <c r="S245" s="338"/>
      <c r="T245" s="338"/>
      <c r="U245" s="338"/>
      <c r="V245" s="338"/>
      <c r="W245" s="338"/>
      <c r="X245" s="338"/>
      <c r="Y245" s="338"/>
      <c r="Z245" s="338"/>
      <c r="AA245" s="338"/>
      <c r="AB245" s="338"/>
      <c r="AC245" s="338"/>
      <c r="AD245" s="338"/>
      <c r="AE245" s="338"/>
      <c r="AF245" s="339"/>
      <c r="AG245" s="339"/>
      <c r="AH245" s="339"/>
      <c r="AI245" s="339"/>
      <c r="AJ245" s="338"/>
      <c r="AK245" s="338"/>
      <c r="AL245" s="338"/>
      <c r="AM245" s="338"/>
      <c r="AN245" s="338"/>
      <c r="AO245" s="338"/>
      <c r="AP245" s="338"/>
      <c r="AQ245" s="338"/>
      <c r="AR245" s="338"/>
      <c r="AS245" s="338"/>
      <c r="AT245" s="338"/>
      <c r="AU245" s="338"/>
      <c r="AV245" s="338"/>
      <c r="AW245" s="338"/>
      <c r="AX245" s="338"/>
    </row>
    <row r="246" spans="1:108" s="186" customFormat="1" ht="13.5" x14ac:dyDescent="0.25">
      <c r="A246" s="534"/>
      <c r="B246" s="535"/>
      <c r="C246" s="536"/>
      <c r="D246" s="537"/>
      <c r="E246" s="538"/>
      <c r="F246" s="537"/>
      <c r="G246" s="539"/>
      <c r="H246" s="539"/>
      <c r="I246" s="540"/>
      <c r="J246" s="541"/>
      <c r="K246" s="540"/>
      <c r="L246" s="540"/>
      <c r="M246" s="540"/>
      <c r="N246" s="538"/>
      <c r="O246" s="542"/>
      <c r="P246" s="190"/>
      <c r="Q246" s="190"/>
      <c r="R246" s="190"/>
      <c r="S246" s="190"/>
      <c r="T246" s="190"/>
      <c r="U246" s="190"/>
      <c r="V246" s="190"/>
      <c r="W246" s="317"/>
      <c r="X246" s="317"/>
      <c r="Y246" s="317"/>
      <c r="Z246" s="317"/>
      <c r="AA246" s="317"/>
      <c r="AB246" s="317"/>
      <c r="AC246" s="317"/>
      <c r="AD246" s="317"/>
      <c r="AE246" s="317"/>
      <c r="AF246" s="317"/>
      <c r="AG246" s="317"/>
      <c r="AH246" s="317"/>
      <c r="AI246" s="317"/>
      <c r="AJ246" s="317"/>
      <c r="AK246" s="317"/>
      <c r="AL246" s="317"/>
      <c r="AM246" s="317"/>
      <c r="AN246" s="317"/>
      <c r="AO246" s="317"/>
      <c r="AP246" s="317"/>
      <c r="AQ246" s="317"/>
      <c r="AR246" s="317"/>
      <c r="AS246" s="317"/>
      <c r="AT246" s="317"/>
      <c r="AU246" s="317"/>
      <c r="AV246" s="317"/>
      <c r="AW246" s="317"/>
      <c r="AX246" s="317"/>
    </row>
    <row r="247" spans="1:108" s="215" customFormat="1" ht="13.5" thickBot="1" x14ac:dyDescent="0.25">
      <c r="A247" s="534"/>
      <c r="B247" s="406"/>
      <c r="C247" s="406"/>
      <c r="D247" s="406"/>
      <c r="E247" s="406"/>
      <c r="F247" s="406"/>
      <c r="G247" s="406"/>
      <c r="H247" s="406"/>
      <c r="I247" s="406"/>
      <c r="J247" s="527"/>
      <c r="K247" s="406"/>
      <c r="L247" s="406"/>
      <c r="M247" s="406"/>
      <c r="N247" s="643"/>
      <c r="O247" s="543"/>
      <c r="P247" s="318">
        <f t="shared" ref="P247:AX247" si="11">(P245+P244+P243+P242+P241+P240+P235+P230+P209+P186+P165+P139+P113+P87+P61+P35)/16</f>
        <v>0</v>
      </c>
      <c r="Q247" s="318">
        <f t="shared" si="11"/>
        <v>0</v>
      </c>
      <c r="R247" s="318">
        <f t="shared" si="11"/>
        <v>0</v>
      </c>
      <c r="S247" s="318">
        <f t="shared" si="11"/>
        <v>0</v>
      </c>
      <c r="T247" s="318">
        <f t="shared" si="11"/>
        <v>0</v>
      </c>
      <c r="U247" s="318">
        <f t="shared" si="11"/>
        <v>0</v>
      </c>
      <c r="V247" s="318">
        <f t="shared" si="11"/>
        <v>0</v>
      </c>
      <c r="W247" s="318">
        <f t="shared" si="11"/>
        <v>0</v>
      </c>
      <c r="X247" s="318">
        <f t="shared" si="11"/>
        <v>0</v>
      </c>
      <c r="Y247" s="318">
        <f t="shared" si="11"/>
        <v>0</v>
      </c>
      <c r="Z247" s="318">
        <f t="shared" si="11"/>
        <v>0</v>
      </c>
      <c r="AA247" s="318">
        <f t="shared" si="11"/>
        <v>0</v>
      </c>
      <c r="AB247" s="318">
        <f t="shared" si="11"/>
        <v>0</v>
      </c>
      <c r="AC247" s="318">
        <f t="shared" si="11"/>
        <v>0</v>
      </c>
      <c r="AD247" s="318">
        <f t="shared" si="11"/>
        <v>0</v>
      </c>
      <c r="AE247" s="318">
        <f t="shared" si="11"/>
        <v>0</v>
      </c>
      <c r="AF247" s="318">
        <f t="shared" si="11"/>
        <v>0</v>
      </c>
      <c r="AG247" s="318">
        <f t="shared" si="11"/>
        <v>0</v>
      </c>
      <c r="AH247" s="318">
        <f t="shared" si="11"/>
        <v>0</v>
      </c>
      <c r="AI247" s="318">
        <f t="shared" si="11"/>
        <v>0</v>
      </c>
      <c r="AJ247" s="318">
        <f t="shared" si="11"/>
        <v>0</v>
      </c>
      <c r="AK247" s="318">
        <f t="shared" si="11"/>
        <v>0</v>
      </c>
      <c r="AL247" s="318">
        <f t="shared" si="11"/>
        <v>0</v>
      </c>
      <c r="AM247" s="318">
        <f t="shared" si="11"/>
        <v>0</v>
      </c>
      <c r="AN247" s="318">
        <f t="shared" si="11"/>
        <v>0</v>
      </c>
      <c r="AO247" s="318">
        <f t="shared" si="11"/>
        <v>0</v>
      </c>
      <c r="AP247" s="318">
        <f t="shared" si="11"/>
        <v>0</v>
      </c>
      <c r="AQ247" s="318">
        <f t="shared" si="11"/>
        <v>0</v>
      </c>
      <c r="AR247" s="318">
        <f t="shared" si="11"/>
        <v>0</v>
      </c>
      <c r="AS247" s="318">
        <f t="shared" si="11"/>
        <v>0</v>
      </c>
      <c r="AT247" s="318">
        <f t="shared" si="11"/>
        <v>0</v>
      </c>
      <c r="AU247" s="318">
        <f t="shared" si="11"/>
        <v>0</v>
      </c>
      <c r="AV247" s="318">
        <f t="shared" si="11"/>
        <v>0</v>
      </c>
      <c r="AW247" s="318">
        <f t="shared" si="11"/>
        <v>0</v>
      </c>
      <c r="AX247" s="318">
        <f t="shared" si="11"/>
        <v>0</v>
      </c>
      <c r="AY247" s="398"/>
      <c r="AZ247" s="315"/>
      <c r="BA247" s="315"/>
      <c r="BB247" s="315"/>
      <c r="BC247" s="315"/>
      <c r="BD247" s="315"/>
      <c r="BE247" s="315"/>
      <c r="BF247" s="315"/>
      <c r="BG247" s="315"/>
      <c r="BH247" s="315"/>
      <c r="BI247" s="315"/>
      <c r="BJ247" s="315"/>
      <c r="BK247" s="315"/>
      <c r="BL247" s="315"/>
      <c r="BM247" s="315"/>
      <c r="BN247" s="315"/>
      <c r="BO247" s="315"/>
      <c r="BP247" s="315"/>
      <c r="BQ247" s="315"/>
      <c r="BR247" s="315"/>
      <c r="BS247" s="315"/>
      <c r="BT247" s="315"/>
      <c r="BU247" s="315"/>
      <c r="BV247" s="315"/>
      <c r="BW247" s="315"/>
      <c r="BX247" s="315"/>
      <c r="BY247" s="315"/>
      <c r="BZ247" s="315"/>
      <c r="CA247" s="315"/>
      <c r="CB247" s="315"/>
      <c r="CC247" s="315"/>
      <c r="CD247" s="315"/>
      <c r="CE247" s="315"/>
      <c r="CF247" s="315"/>
      <c r="CG247" s="315"/>
      <c r="CH247" s="315"/>
      <c r="CI247" s="315"/>
      <c r="CJ247" s="132"/>
      <c r="CK247" s="132"/>
      <c r="CL247" s="132"/>
      <c r="CM247" s="132"/>
      <c r="CN247" s="132"/>
      <c r="CO247" s="132"/>
      <c r="CP247" s="132"/>
      <c r="CQ247" s="132"/>
      <c r="CR247" s="132"/>
      <c r="CS247" s="132"/>
      <c r="CT247" s="132"/>
      <c r="CU247" s="132"/>
      <c r="CV247" s="132"/>
      <c r="CW247" s="132"/>
      <c r="CX247" s="132"/>
      <c r="CY247" s="132"/>
      <c r="CZ247" s="132"/>
      <c r="DA247" s="132"/>
      <c r="DB247" s="132"/>
      <c r="DC247" s="132"/>
      <c r="DD247" s="132"/>
    </row>
    <row r="248" spans="1:108" s="196" customFormat="1" ht="14.25" thickBot="1" x14ac:dyDescent="0.25">
      <c r="A248" s="757" t="s">
        <v>281</v>
      </c>
      <c r="B248" s="758"/>
      <c r="C248" s="758"/>
      <c r="D248" s="758"/>
      <c r="E248" s="758"/>
      <c r="F248" s="758"/>
      <c r="G248" s="758"/>
      <c r="H248" s="758"/>
      <c r="I248" s="758"/>
      <c r="J248" s="758"/>
      <c r="K248" s="758"/>
      <c r="L248" s="758"/>
      <c r="M248" s="758"/>
      <c r="N248" s="759"/>
      <c r="O248" s="642"/>
      <c r="P248" s="399"/>
      <c r="Q248" s="400"/>
      <c r="R248" s="400"/>
      <c r="S248" s="400"/>
      <c r="T248" s="400"/>
      <c r="U248" s="400"/>
      <c r="V248" s="400"/>
      <c r="W248" s="319"/>
      <c r="X248" s="319"/>
      <c r="Y248" s="319"/>
      <c r="Z248" s="319"/>
      <c r="AA248" s="319"/>
      <c r="AB248" s="319"/>
      <c r="AC248" s="319"/>
      <c r="AD248" s="319"/>
      <c r="AE248" s="319"/>
      <c r="AF248" s="319"/>
      <c r="AG248" s="319"/>
      <c r="AH248" s="319"/>
      <c r="AI248" s="319"/>
      <c r="AJ248" s="319"/>
      <c r="AK248" s="319"/>
      <c r="AL248" s="319"/>
      <c r="AM248" s="319"/>
      <c r="AN248" s="319"/>
      <c r="AO248" s="319"/>
      <c r="AP248" s="319"/>
      <c r="AQ248" s="319"/>
      <c r="AR248" s="319"/>
      <c r="AS248" s="319"/>
      <c r="AT248" s="319"/>
      <c r="AU248" s="319"/>
      <c r="AV248" s="319"/>
      <c r="AW248" s="319"/>
      <c r="AX248" s="319"/>
      <c r="AY248" s="208"/>
      <c r="AZ248" s="208"/>
      <c r="BA248" s="208"/>
      <c r="BB248" s="208"/>
      <c r="BC248" s="208"/>
      <c r="BD248" s="208"/>
      <c r="BE248" s="208"/>
      <c r="BF248" s="208"/>
      <c r="BG248" s="208"/>
      <c r="BH248" s="208"/>
      <c r="BI248" s="208"/>
      <c r="BJ248" s="208"/>
      <c r="BK248" s="208"/>
      <c r="BL248" s="208"/>
      <c r="BM248" s="208"/>
      <c r="BN248" s="208"/>
      <c r="BO248" s="208"/>
      <c r="BP248" s="208"/>
      <c r="BQ248" s="208"/>
      <c r="BR248" s="208"/>
      <c r="BS248" s="208"/>
      <c r="BT248" s="208"/>
      <c r="BU248" s="208"/>
      <c r="BV248" s="208"/>
      <c r="BW248" s="208"/>
      <c r="BX248" s="208"/>
      <c r="BY248" s="208"/>
      <c r="BZ248" s="208"/>
      <c r="CA248" s="208"/>
      <c r="CB248" s="208"/>
      <c r="CC248" s="208"/>
      <c r="CD248" s="208"/>
      <c r="CE248" s="208"/>
      <c r="CF248" s="208"/>
      <c r="CG248" s="208"/>
      <c r="CH248" s="208"/>
      <c r="CI248" s="208"/>
      <c r="CJ248" s="208"/>
      <c r="CK248" s="208"/>
      <c r="CL248" s="208"/>
      <c r="CM248" s="208"/>
      <c r="CN248" s="208"/>
      <c r="CO248" s="208"/>
      <c r="CP248" s="208"/>
      <c r="CQ248" s="208"/>
      <c r="CR248" s="208"/>
      <c r="CS248" s="208"/>
      <c r="CT248" s="208"/>
      <c r="CU248" s="208"/>
      <c r="CV248" s="208"/>
      <c r="CW248" s="208"/>
      <c r="CX248" s="208"/>
      <c r="CY248" s="208"/>
      <c r="CZ248" s="208"/>
      <c r="DA248" s="208"/>
      <c r="DB248" s="208"/>
      <c r="DC248" s="208"/>
      <c r="DD248" s="208"/>
    </row>
    <row r="249" spans="1:108" s="208" customFormat="1" ht="15.75" x14ac:dyDescent="0.2">
      <c r="A249" s="726">
        <v>1</v>
      </c>
      <c r="B249" s="726"/>
      <c r="C249" s="753" t="s">
        <v>442</v>
      </c>
      <c r="D249" s="644"/>
      <c r="E249" s="645"/>
      <c r="F249" s="645"/>
      <c r="G249" s="685" t="s">
        <v>443</v>
      </c>
      <c r="H249" s="685"/>
      <c r="I249" s="696"/>
      <c r="J249" s="124" t="s">
        <v>444</v>
      </c>
      <c r="K249" s="645" t="s">
        <v>309</v>
      </c>
      <c r="L249" s="645">
        <v>3520</v>
      </c>
      <c r="M249" s="480"/>
      <c r="N249" s="463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0"/>
      <c r="AA249" s="210"/>
      <c r="AB249" s="210"/>
      <c r="AC249" s="210"/>
      <c r="AD249" s="210"/>
      <c r="AE249" s="210"/>
      <c r="AF249" s="210"/>
      <c r="AG249" s="210"/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</row>
    <row r="250" spans="1:108" s="208" customFormat="1" ht="15.75" x14ac:dyDescent="0.2">
      <c r="A250" s="722"/>
      <c r="B250" s="722"/>
      <c r="C250" s="727"/>
      <c r="D250" s="369"/>
      <c r="E250" s="370"/>
      <c r="F250" s="370"/>
      <c r="G250" s="728"/>
      <c r="H250" s="728"/>
      <c r="I250" s="686"/>
      <c r="J250" s="156" t="s">
        <v>445</v>
      </c>
      <c r="K250" s="370" t="s">
        <v>309</v>
      </c>
      <c r="L250" s="370">
        <v>352</v>
      </c>
      <c r="M250" s="205"/>
      <c r="N250" s="378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0"/>
      <c r="AA250" s="210"/>
      <c r="AB250" s="210"/>
      <c r="AC250" s="210"/>
      <c r="AD250" s="210"/>
      <c r="AE250" s="210"/>
      <c r="AF250" s="210"/>
      <c r="AG250" s="210"/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</row>
    <row r="251" spans="1:108" s="208" customFormat="1" ht="15.75" x14ac:dyDescent="0.2">
      <c r="A251" s="722"/>
      <c r="B251" s="722"/>
      <c r="C251" s="727"/>
      <c r="D251" s="369"/>
      <c r="E251" s="422"/>
      <c r="F251" s="422"/>
      <c r="G251" s="728"/>
      <c r="H251" s="728"/>
      <c r="I251" s="686"/>
      <c r="J251" s="429" t="s">
        <v>446</v>
      </c>
      <c r="K251" s="370" t="s">
        <v>32</v>
      </c>
      <c r="L251" s="370">
        <v>2</v>
      </c>
      <c r="M251" s="205"/>
      <c r="N251" s="378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0"/>
      <c r="AA251" s="210"/>
      <c r="AB251" s="210"/>
      <c r="AC251" s="210"/>
      <c r="AD251" s="210"/>
      <c r="AE251" s="210"/>
      <c r="AF251" s="210"/>
      <c r="AG251" s="210"/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</row>
    <row r="252" spans="1:108" s="208" customFormat="1" ht="15.75" x14ac:dyDescent="0.2">
      <c r="A252" s="722"/>
      <c r="B252" s="722"/>
      <c r="C252" s="727"/>
      <c r="D252" s="369"/>
      <c r="E252" s="422"/>
      <c r="F252" s="422"/>
      <c r="G252" s="728"/>
      <c r="H252" s="728"/>
      <c r="I252" s="686"/>
      <c r="J252" s="429" t="s">
        <v>664</v>
      </c>
      <c r="K252" s="370" t="s">
        <v>32</v>
      </c>
      <c r="L252" s="370">
        <v>2</v>
      </c>
      <c r="M252" s="205"/>
      <c r="N252" s="418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0"/>
      <c r="AA252" s="210"/>
      <c r="AB252" s="210"/>
      <c r="AC252" s="210"/>
      <c r="AD252" s="210"/>
      <c r="AE252" s="210"/>
      <c r="AF252" s="210"/>
      <c r="AG252" s="210"/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</row>
    <row r="253" spans="1:108" s="208" customFormat="1" ht="15.75" x14ac:dyDescent="0.2">
      <c r="A253" s="722"/>
      <c r="B253" s="722"/>
      <c r="C253" s="727"/>
      <c r="D253" s="311"/>
      <c r="E253" s="311"/>
      <c r="F253" s="311"/>
      <c r="G253" s="728"/>
      <c r="H253" s="728"/>
      <c r="I253" s="686"/>
      <c r="J253" s="429" t="s">
        <v>447</v>
      </c>
      <c r="K253" s="370" t="s">
        <v>32</v>
      </c>
      <c r="L253" s="370">
        <v>4</v>
      </c>
      <c r="M253" s="205"/>
      <c r="N253" s="378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0"/>
      <c r="AA253" s="210"/>
      <c r="AB253" s="210"/>
      <c r="AC253" s="210"/>
      <c r="AD253" s="210"/>
      <c r="AE253" s="210"/>
      <c r="AF253" s="210"/>
      <c r="AG253" s="210"/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</row>
    <row r="254" spans="1:108" s="208" customFormat="1" ht="15.75" x14ac:dyDescent="0.2">
      <c r="A254" s="722"/>
      <c r="B254" s="722"/>
      <c r="C254" s="727"/>
      <c r="D254" s="311"/>
      <c r="E254" s="311"/>
      <c r="F254" s="311"/>
      <c r="G254" s="728"/>
      <c r="H254" s="728"/>
      <c r="I254" s="686"/>
      <c r="J254" s="429" t="s">
        <v>448</v>
      </c>
      <c r="K254" s="370" t="s">
        <v>32</v>
      </c>
      <c r="L254" s="370">
        <v>2</v>
      </c>
      <c r="M254" s="205"/>
      <c r="N254" s="378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0"/>
      <c r="AA254" s="210"/>
      <c r="AB254" s="210"/>
      <c r="AC254" s="210"/>
      <c r="AD254" s="210"/>
      <c r="AE254" s="210"/>
      <c r="AF254" s="210"/>
      <c r="AG254" s="210"/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</row>
    <row r="255" spans="1:108" s="208" customFormat="1" ht="15.75" x14ac:dyDescent="0.2">
      <c r="A255" s="722"/>
      <c r="B255" s="722"/>
      <c r="C255" s="727"/>
      <c r="D255" s="311"/>
      <c r="E255" s="311"/>
      <c r="F255" s="311"/>
      <c r="G255" s="728"/>
      <c r="H255" s="728"/>
      <c r="I255" s="686"/>
      <c r="J255" s="438" t="s">
        <v>669</v>
      </c>
      <c r="K255" s="370" t="s">
        <v>32</v>
      </c>
      <c r="L255" s="370">
        <v>2</v>
      </c>
      <c r="M255" s="205"/>
      <c r="N255" s="418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0"/>
      <c r="AA255" s="210"/>
      <c r="AB255" s="210"/>
      <c r="AC255" s="210"/>
      <c r="AD255" s="210"/>
      <c r="AE255" s="210"/>
      <c r="AF255" s="210"/>
      <c r="AG255" s="210"/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</row>
    <row r="256" spans="1:108" s="208" customFormat="1" ht="15.75" x14ac:dyDescent="0.2">
      <c r="A256" s="722"/>
      <c r="B256" s="722"/>
      <c r="C256" s="727"/>
      <c r="D256" s="311"/>
      <c r="E256" s="311"/>
      <c r="F256" s="311"/>
      <c r="G256" s="728"/>
      <c r="H256" s="728"/>
      <c r="I256" s="686"/>
      <c r="J256" s="438" t="s">
        <v>670</v>
      </c>
      <c r="K256" s="370" t="s">
        <v>32</v>
      </c>
      <c r="L256" s="370">
        <v>2</v>
      </c>
      <c r="M256" s="205"/>
      <c r="N256" s="418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0"/>
      <c r="AA256" s="210"/>
      <c r="AB256" s="210"/>
      <c r="AC256" s="210"/>
      <c r="AD256" s="210"/>
      <c r="AE256" s="210"/>
      <c r="AF256" s="210"/>
      <c r="AG256" s="210"/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</row>
    <row r="257" spans="1:87" s="208" customFormat="1" ht="15.75" x14ac:dyDescent="0.2">
      <c r="A257" s="722"/>
      <c r="B257" s="722"/>
      <c r="C257" s="727"/>
      <c r="D257" s="311"/>
      <c r="E257" s="311"/>
      <c r="F257" s="311"/>
      <c r="G257" s="728"/>
      <c r="H257" s="728"/>
      <c r="I257" s="686"/>
      <c r="J257" s="438" t="s">
        <v>671</v>
      </c>
      <c r="K257" s="370" t="s">
        <v>32</v>
      </c>
      <c r="L257" s="370">
        <v>4</v>
      </c>
      <c r="M257" s="205"/>
      <c r="N257" s="418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0"/>
      <c r="AA257" s="210"/>
      <c r="AB257" s="210"/>
      <c r="AC257" s="210"/>
      <c r="AD257" s="210"/>
      <c r="AE257" s="210"/>
      <c r="AF257" s="210"/>
      <c r="AG257" s="210"/>
      <c r="AH257" s="210"/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</row>
    <row r="258" spans="1:87" s="208" customFormat="1" ht="15.75" x14ac:dyDescent="0.2">
      <c r="A258" s="722"/>
      <c r="B258" s="722"/>
      <c r="C258" s="727"/>
      <c r="D258" s="311"/>
      <c r="E258" s="311"/>
      <c r="F258" s="311"/>
      <c r="G258" s="728"/>
      <c r="H258" s="728"/>
      <c r="I258" s="686"/>
      <c r="J258" s="438" t="s">
        <v>672</v>
      </c>
      <c r="K258" s="370" t="s">
        <v>32</v>
      </c>
      <c r="L258" s="370">
        <v>2</v>
      </c>
      <c r="M258" s="205"/>
      <c r="N258" s="418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0"/>
      <c r="AA258" s="210"/>
      <c r="AB258" s="210"/>
      <c r="AC258" s="210"/>
      <c r="AD258" s="210"/>
      <c r="AE258" s="210"/>
      <c r="AF258" s="210"/>
      <c r="AG258" s="210"/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</row>
    <row r="259" spans="1:87" s="208" customFormat="1" ht="15.75" x14ac:dyDescent="0.2">
      <c r="A259" s="722"/>
      <c r="B259" s="722"/>
      <c r="C259" s="727"/>
      <c r="D259" s="311"/>
      <c r="E259" s="311"/>
      <c r="F259" s="311"/>
      <c r="G259" s="728"/>
      <c r="H259" s="728"/>
      <c r="I259" s="686"/>
      <c r="J259" s="429" t="s">
        <v>665</v>
      </c>
      <c r="K259" s="370" t="s">
        <v>32</v>
      </c>
      <c r="L259" s="370">
        <v>8</v>
      </c>
      <c r="M259" s="205"/>
      <c r="N259" s="378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0"/>
      <c r="AA259" s="210"/>
      <c r="AB259" s="210"/>
      <c r="AC259" s="210"/>
      <c r="AD259" s="210"/>
      <c r="AE259" s="210"/>
      <c r="AF259" s="210"/>
      <c r="AG259" s="210"/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</row>
    <row r="260" spans="1:87" s="208" customFormat="1" ht="25.5" x14ac:dyDescent="0.2">
      <c r="A260" s="722"/>
      <c r="B260" s="722"/>
      <c r="C260" s="727"/>
      <c r="D260" s="311"/>
      <c r="E260" s="311"/>
      <c r="F260" s="311"/>
      <c r="G260" s="728"/>
      <c r="H260" s="728"/>
      <c r="I260" s="686"/>
      <c r="J260" s="429" t="s">
        <v>667</v>
      </c>
      <c r="K260" s="370" t="s">
        <v>309</v>
      </c>
      <c r="L260" s="370">
        <v>65</v>
      </c>
      <c r="M260" s="205"/>
      <c r="N260" s="418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0"/>
      <c r="AA260" s="210"/>
      <c r="AB260" s="210"/>
      <c r="AC260" s="210"/>
      <c r="AD260" s="210"/>
      <c r="AE260" s="210"/>
      <c r="AF260" s="210"/>
      <c r="AG260" s="210"/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</row>
    <row r="261" spans="1:87" s="208" customFormat="1" ht="25.5" x14ac:dyDescent="0.2">
      <c r="A261" s="722"/>
      <c r="B261" s="722"/>
      <c r="C261" s="727"/>
      <c r="D261" s="311"/>
      <c r="E261" s="311"/>
      <c r="F261" s="311"/>
      <c r="G261" s="728"/>
      <c r="H261" s="728"/>
      <c r="I261" s="686"/>
      <c r="J261" s="429" t="s">
        <v>666</v>
      </c>
      <c r="K261" s="370" t="s">
        <v>309</v>
      </c>
      <c r="L261" s="370">
        <v>22</v>
      </c>
      <c r="M261" s="205"/>
      <c r="N261" s="418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0"/>
      <c r="AA261" s="210"/>
      <c r="AB261" s="210"/>
      <c r="AC261" s="210"/>
      <c r="AD261" s="210"/>
      <c r="AE261" s="210"/>
      <c r="AF261" s="210"/>
      <c r="AG261" s="210"/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</row>
    <row r="262" spans="1:87" s="208" customFormat="1" ht="15.75" x14ac:dyDescent="0.2">
      <c r="A262" s="722"/>
      <c r="B262" s="722"/>
      <c r="C262" s="727"/>
      <c r="D262" s="311"/>
      <c r="E262" s="311"/>
      <c r="F262" s="311"/>
      <c r="G262" s="728"/>
      <c r="H262" s="728"/>
      <c r="I262" s="686"/>
      <c r="J262" s="156" t="s">
        <v>449</v>
      </c>
      <c r="K262" s="370" t="s">
        <v>309</v>
      </c>
      <c r="L262" s="370">
        <v>0.77</v>
      </c>
      <c r="M262" s="205"/>
      <c r="N262" s="378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0"/>
      <c r="AA262" s="210"/>
      <c r="AB262" s="210"/>
      <c r="AC262" s="210"/>
      <c r="AD262" s="210"/>
      <c r="AE262" s="210"/>
      <c r="AF262" s="210"/>
      <c r="AG262" s="210"/>
      <c r="AH262" s="210"/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</row>
    <row r="263" spans="1:87" s="208" customFormat="1" ht="25.5" x14ac:dyDescent="0.2">
      <c r="A263" s="722"/>
      <c r="B263" s="722"/>
      <c r="C263" s="727"/>
      <c r="D263" s="311"/>
      <c r="E263" s="311"/>
      <c r="F263" s="311"/>
      <c r="G263" s="728"/>
      <c r="H263" s="728"/>
      <c r="I263" s="686"/>
      <c r="J263" s="156" t="s">
        <v>451</v>
      </c>
      <c r="K263" s="370" t="s">
        <v>32</v>
      </c>
      <c r="L263" s="371">
        <v>26</v>
      </c>
      <c r="M263" s="205"/>
      <c r="N263" s="378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0"/>
      <c r="AA263" s="210"/>
      <c r="AB263" s="210"/>
      <c r="AC263" s="210"/>
      <c r="AD263" s="210"/>
      <c r="AE263" s="210"/>
      <c r="AF263" s="210"/>
      <c r="AG263" s="210"/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</row>
    <row r="264" spans="1:87" s="208" customFormat="1" ht="25.5" x14ac:dyDescent="0.2">
      <c r="A264" s="722"/>
      <c r="B264" s="722"/>
      <c r="C264" s="727"/>
      <c r="D264" s="311"/>
      <c r="E264" s="311"/>
      <c r="F264" s="311"/>
      <c r="G264" s="728"/>
      <c r="H264" s="728"/>
      <c r="I264" s="686"/>
      <c r="J264" s="156" t="s">
        <v>452</v>
      </c>
      <c r="K264" s="370" t="s">
        <v>32</v>
      </c>
      <c r="L264" s="371">
        <v>4</v>
      </c>
      <c r="M264" s="205"/>
      <c r="N264" s="378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0"/>
      <c r="AA264" s="210"/>
      <c r="AB264" s="210"/>
      <c r="AC264" s="210"/>
      <c r="AD264" s="210"/>
      <c r="AE264" s="210"/>
      <c r="AF264" s="210"/>
      <c r="AG264" s="210"/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</row>
    <row r="265" spans="1:87" s="208" customFormat="1" ht="25.5" x14ac:dyDescent="0.2">
      <c r="A265" s="722"/>
      <c r="B265" s="722"/>
      <c r="C265" s="727"/>
      <c r="D265" s="311"/>
      <c r="E265" s="311"/>
      <c r="F265" s="311"/>
      <c r="G265" s="728"/>
      <c r="H265" s="728"/>
      <c r="I265" s="686"/>
      <c r="J265" s="156" t="s">
        <v>451</v>
      </c>
      <c r="K265" s="370" t="s">
        <v>32</v>
      </c>
      <c r="L265" s="371">
        <v>12</v>
      </c>
      <c r="M265" s="205"/>
      <c r="N265" s="378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0"/>
      <c r="AA265" s="210"/>
      <c r="AB265" s="210"/>
      <c r="AC265" s="210"/>
      <c r="AD265" s="210"/>
      <c r="AE265" s="210"/>
      <c r="AF265" s="210"/>
      <c r="AG265" s="210"/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</row>
    <row r="266" spans="1:87" s="208" customFormat="1" ht="25.5" x14ac:dyDescent="0.2">
      <c r="A266" s="722"/>
      <c r="B266" s="722"/>
      <c r="C266" s="727"/>
      <c r="D266" s="311"/>
      <c r="E266" s="311"/>
      <c r="F266" s="311"/>
      <c r="G266" s="728"/>
      <c r="H266" s="728"/>
      <c r="I266" s="686"/>
      <c r="J266" s="156" t="s">
        <v>661</v>
      </c>
      <c r="K266" s="370" t="s">
        <v>32</v>
      </c>
      <c r="L266" s="371">
        <v>8</v>
      </c>
      <c r="M266" s="205"/>
      <c r="N266" s="418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0"/>
      <c r="AA266" s="210"/>
      <c r="AB266" s="210"/>
      <c r="AC266" s="210"/>
      <c r="AD266" s="210"/>
      <c r="AE266" s="210"/>
      <c r="AF266" s="210"/>
      <c r="AG266" s="210"/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</row>
    <row r="267" spans="1:87" s="208" customFormat="1" ht="15.75" x14ac:dyDescent="0.2">
      <c r="A267" s="722"/>
      <c r="B267" s="722"/>
      <c r="C267" s="727"/>
      <c r="D267" s="311"/>
      <c r="E267" s="311"/>
      <c r="F267" s="311"/>
      <c r="G267" s="728"/>
      <c r="H267" s="728"/>
      <c r="I267" s="686"/>
      <c r="J267" s="156" t="s">
        <v>662</v>
      </c>
      <c r="K267" s="370" t="s">
        <v>32</v>
      </c>
      <c r="L267" s="371">
        <v>6</v>
      </c>
      <c r="M267" s="205"/>
      <c r="N267" s="418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0"/>
      <c r="AA267" s="210"/>
      <c r="AB267" s="210"/>
      <c r="AC267" s="210"/>
      <c r="AD267" s="210"/>
      <c r="AE267" s="210"/>
      <c r="AF267" s="210"/>
      <c r="AG267" s="210"/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</row>
    <row r="268" spans="1:87" s="208" customFormat="1" ht="15.75" x14ac:dyDescent="0.2">
      <c r="A268" s="722"/>
      <c r="B268" s="722"/>
      <c r="C268" s="727"/>
      <c r="D268" s="311"/>
      <c r="E268" s="311"/>
      <c r="F268" s="311"/>
      <c r="G268" s="728"/>
      <c r="H268" s="728"/>
      <c r="I268" s="686"/>
      <c r="J268" s="156" t="s">
        <v>663</v>
      </c>
      <c r="K268" s="370" t="s">
        <v>32</v>
      </c>
      <c r="L268" s="371">
        <v>12</v>
      </c>
      <c r="M268" s="205"/>
      <c r="N268" s="418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  <c r="AA268" s="210"/>
      <c r="AB268" s="210"/>
      <c r="AC268" s="210"/>
      <c r="AD268" s="210"/>
      <c r="AE268" s="210"/>
      <c r="AF268" s="210"/>
      <c r="AG268" s="210"/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</row>
    <row r="269" spans="1:87" s="208" customFormat="1" ht="25.5" x14ac:dyDescent="0.2">
      <c r="A269" s="722"/>
      <c r="B269" s="722"/>
      <c r="C269" s="727"/>
      <c r="D269" s="311"/>
      <c r="E269" s="311"/>
      <c r="F269" s="311"/>
      <c r="G269" s="728"/>
      <c r="H269" s="728"/>
      <c r="I269" s="686"/>
      <c r="J269" s="156" t="s">
        <v>657</v>
      </c>
      <c r="K269" s="370" t="s">
        <v>658</v>
      </c>
      <c r="L269" s="371">
        <v>2</v>
      </c>
      <c r="M269" s="205"/>
      <c r="N269" s="418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0"/>
      <c r="AA269" s="210"/>
      <c r="AB269" s="210"/>
      <c r="AC269" s="210"/>
      <c r="AD269" s="210"/>
      <c r="AE269" s="210"/>
      <c r="AF269" s="210"/>
      <c r="AG269" s="210"/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</row>
    <row r="270" spans="1:87" s="208" customFormat="1" ht="15.75" x14ac:dyDescent="0.2">
      <c r="A270" s="722"/>
      <c r="B270" s="722"/>
      <c r="C270" s="727"/>
      <c r="D270" s="311"/>
      <c r="E270" s="311"/>
      <c r="F270" s="311"/>
      <c r="G270" s="728"/>
      <c r="H270" s="728"/>
      <c r="I270" s="686"/>
      <c r="J270" s="156" t="s">
        <v>659</v>
      </c>
      <c r="K270" s="370" t="s">
        <v>309</v>
      </c>
      <c r="L270" s="371">
        <v>432</v>
      </c>
      <c r="M270" s="205"/>
      <c r="N270" s="418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  <c r="AA270" s="210"/>
      <c r="AB270" s="210"/>
      <c r="AC270" s="210"/>
      <c r="AD270" s="210"/>
      <c r="AE270" s="210"/>
      <c r="AF270" s="210"/>
      <c r="AG270" s="210"/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</row>
    <row r="271" spans="1:87" s="208" customFormat="1" ht="15.75" x14ac:dyDescent="0.2">
      <c r="A271" s="722"/>
      <c r="B271" s="722"/>
      <c r="C271" s="727"/>
      <c r="D271" s="311"/>
      <c r="E271" s="311"/>
      <c r="F271" s="311"/>
      <c r="G271" s="728"/>
      <c r="H271" s="728"/>
      <c r="I271" s="686"/>
      <c r="J271" s="156" t="s">
        <v>660</v>
      </c>
      <c r="K271" s="370" t="s">
        <v>309</v>
      </c>
      <c r="L271" s="371">
        <v>568</v>
      </c>
      <c r="M271" s="205"/>
      <c r="N271" s="418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0"/>
      <c r="AA271" s="210"/>
      <c r="AB271" s="210"/>
      <c r="AC271" s="210"/>
      <c r="AD271" s="210"/>
      <c r="AE271" s="210"/>
      <c r="AF271" s="210"/>
      <c r="AG271" s="210"/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</row>
    <row r="272" spans="1:87" s="395" customFormat="1" ht="15.75" x14ac:dyDescent="0.2">
      <c r="A272" s="410"/>
      <c r="B272" s="410"/>
      <c r="C272" s="411"/>
      <c r="D272" s="452"/>
      <c r="E272" s="452"/>
      <c r="F272" s="411"/>
      <c r="G272" s="330"/>
      <c r="H272" s="330"/>
      <c r="I272" s="452"/>
      <c r="J272" s="509"/>
      <c r="K272" s="522"/>
      <c r="L272" s="522"/>
      <c r="M272" s="522"/>
      <c r="N272" s="452"/>
      <c r="O272" s="533"/>
      <c r="P272" s="533">
        <f t="shared" ref="P272:AX272" si="12">SUM(P249:P271)/16</f>
        <v>0</v>
      </c>
      <c r="Q272" s="533">
        <f t="shared" si="12"/>
        <v>0</v>
      </c>
      <c r="R272" s="533">
        <f t="shared" si="12"/>
        <v>0</v>
      </c>
      <c r="S272" s="533">
        <f t="shared" si="12"/>
        <v>0</v>
      </c>
      <c r="T272" s="533">
        <f t="shared" si="12"/>
        <v>0</v>
      </c>
      <c r="U272" s="533">
        <f t="shared" si="12"/>
        <v>0</v>
      </c>
      <c r="V272" s="533">
        <f t="shared" si="12"/>
        <v>0</v>
      </c>
      <c r="W272" s="533">
        <f t="shared" si="12"/>
        <v>0</v>
      </c>
      <c r="X272" s="533">
        <f t="shared" si="12"/>
        <v>0</v>
      </c>
      <c r="Y272" s="533">
        <f t="shared" si="12"/>
        <v>0</v>
      </c>
      <c r="Z272" s="533">
        <f t="shared" si="12"/>
        <v>0</v>
      </c>
      <c r="AA272" s="533">
        <f t="shared" si="12"/>
        <v>0</v>
      </c>
      <c r="AB272" s="533">
        <f t="shared" si="12"/>
        <v>0</v>
      </c>
      <c r="AC272" s="533">
        <f t="shared" si="12"/>
        <v>0</v>
      </c>
      <c r="AD272" s="533">
        <f t="shared" si="12"/>
        <v>0</v>
      </c>
      <c r="AE272" s="533">
        <f t="shared" si="12"/>
        <v>0</v>
      </c>
      <c r="AF272" s="533">
        <f t="shared" si="12"/>
        <v>0</v>
      </c>
      <c r="AG272" s="533">
        <f t="shared" si="12"/>
        <v>0</v>
      </c>
      <c r="AH272" s="533">
        <f t="shared" si="12"/>
        <v>0</v>
      </c>
      <c r="AI272" s="533">
        <f t="shared" si="12"/>
        <v>0</v>
      </c>
      <c r="AJ272" s="533">
        <f t="shared" si="12"/>
        <v>0</v>
      </c>
      <c r="AK272" s="533">
        <f t="shared" si="12"/>
        <v>0</v>
      </c>
      <c r="AL272" s="533">
        <f t="shared" si="12"/>
        <v>0</v>
      </c>
      <c r="AM272" s="533">
        <f t="shared" si="12"/>
        <v>0</v>
      </c>
      <c r="AN272" s="533">
        <f t="shared" si="12"/>
        <v>0</v>
      </c>
      <c r="AO272" s="533">
        <f t="shared" si="12"/>
        <v>0</v>
      </c>
      <c r="AP272" s="533">
        <f t="shared" si="12"/>
        <v>0</v>
      </c>
      <c r="AQ272" s="533">
        <f t="shared" si="12"/>
        <v>0</v>
      </c>
      <c r="AR272" s="533">
        <f t="shared" si="12"/>
        <v>0</v>
      </c>
      <c r="AS272" s="533">
        <f t="shared" si="12"/>
        <v>0</v>
      </c>
      <c r="AT272" s="533">
        <f t="shared" si="12"/>
        <v>0</v>
      </c>
      <c r="AU272" s="533">
        <f t="shared" si="12"/>
        <v>0</v>
      </c>
      <c r="AV272" s="533">
        <f t="shared" si="12"/>
        <v>0</v>
      </c>
      <c r="AW272" s="533">
        <f t="shared" si="12"/>
        <v>0</v>
      </c>
      <c r="AX272" s="533">
        <f t="shared" si="12"/>
        <v>0</v>
      </c>
      <c r="AY272" s="531"/>
      <c r="AZ272" s="208"/>
      <c r="BA272" s="208"/>
      <c r="BB272" s="208"/>
      <c r="BC272" s="208"/>
      <c r="BD272" s="208"/>
      <c r="BE272" s="208"/>
      <c r="BF272" s="208"/>
      <c r="BG272" s="208"/>
      <c r="BH272" s="208"/>
      <c r="BI272" s="208"/>
      <c r="BJ272" s="208"/>
      <c r="BK272" s="208"/>
      <c r="BL272" s="208"/>
      <c r="BM272" s="208"/>
      <c r="BN272" s="208"/>
      <c r="BO272" s="208"/>
      <c r="BP272" s="208"/>
      <c r="BQ272" s="208"/>
      <c r="BR272" s="208"/>
      <c r="BS272" s="208"/>
      <c r="BT272" s="208"/>
      <c r="BU272" s="208"/>
      <c r="BV272" s="208"/>
      <c r="BW272" s="208"/>
      <c r="BX272" s="208"/>
      <c r="BY272" s="208"/>
      <c r="BZ272" s="208"/>
      <c r="CA272" s="208"/>
      <c r="CB272" s="208"/>
      <c r="CC272" s="208"/>
      <c r="CD272" s="208"/>
      <c r="CE272" s="208"/>
      <c r="CF272" s="208"/>
      <c r="CG272" s="208"/>
      <c r="CH272" s="208"/>
      <c r="CI272" s="208"/>
    </row>
    <row r="273" spans="1:51" s="208" customFormat="1" ht="15.75" x14ac:dyDescent="0.2">
      <c r="A273" s="722">
        <v>2</v>
      </c>
      <c r="B273" s="722" t="s">
        <v>688</v>
      </c>
      <c r="C273" s="727" t="s">
        <v>689</v>
      </c>
      <c r="D273" s="369"/>
      <c r="E273" s="369"/>
      <c r="F273" s="369"/>
      <c r="G273" s="728" t="s">
        <v>443</v>
      </c>
      <c r="H273" s="728"/>
      <c r="I273" s="686"/>
      <c r="J273" s="156" t="s">
        <v>656</v>
      </c>
      <c r="K273" s="370" t="s">
        <v>309</v>
      </c>
      <c r="L273" s="370">
        <v>2311.4</v>
      </c>
      <c r="M273" s="378"/>
      <c r="N273" s="378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0"/>
      <c r="AA273" s="210"/>
      <c r="AB273" s="210"/>
      <c r="AC273" s="210"/>
      <c r="AD273" s="210"/>
      <c r="AE273" s="210"/>
      <c r="AF273" s="210"/>
      <c r="AG273" s="210"/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</row>
    <row r="274" spans="1:51" s="208" customFormat="1" ht="15.75" x14ac:dyDescent="0.2">
      <c r="A274" s="722"/>
      <c r="B274" s="722"/>
      <c r="C274" s="727"/>
      <c r="D274" s="369"/>
      <c r="E274" s="369"/>
      <c r="F274" s="369"/>
      <c r="G274" s="728"/>
      <c r="H274" s="728"/>
      <c r="I274" s="686"/>
      <c r="J274" s="156" t="s">
        <v>453</v>
      </c>
      <c r="K274" s="370" t="s">
        <v>309</v>
      </c>
      <c r="L274" s="370">
        <v>2154.88</v>
      </c>
      <c r="M274" s="378"/>
      <c r="N274" s="378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0"/>
      <c r="AA274" s="210"/>
      <c r="AB274" s="210"/>
      <c r="AC274" s="210"/>
      <c r="AD274" s="210"/>
      <c r="AE274" s="210"/>
      <c r="AF274" s="210"/>
      <c r="AG274" s="210"/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</row>
    <row r="275" spans="1:51" s="208" customFormat="1" ht="15.75" x14ac:dyDescent="0.2">
      <c r="A275" s="722"/>
      <c r="B275" s="722"/>
      <c r="C275" s="727"/>
      <c r="D275" s="369"/>
      <c r="E275" s="369"/>
      <c r="F275" s="369"/>
      <c r="G275" s="728"/>
      <c r="H275" s="728"/>
      <c r="I275" s="686"/>
      <c r="J275" s="156" t="s">
        <v>454</v>
      </c>
      <c r="K275" s="370" t="s">
        <v>309</v>
      </c>
      <c r="L275" s="370">
        <v>648.52</v>
      </c>
      <c r="M275" s="378"/>
      <c r="N275" s="378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  <c r="AA275" s="210"/>
      <c r="AB275" s="210"/>
      <c r="AC275" s="210"/>
      <c r="AD275" s="210"/>
      <c r="AE275" s="210"/>
      <c r="AF275" s="210"/>
      <c r="AG275" s="210"/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</row>
    <row r="276" spans="1:51" s="208" customFormat="1" ht="15.75" x14ac:dyDescent="0.2">
      <c r="A276" s="722"/>
      <c r="B276" s="722"/>
      <c r="C276" s="727"/>
      <c r="D276" s="369"/>
      <c r="E276" s="369"/>
      <c r="F276" s="369"/>
      <c r="G276" s="728"/>
      <c r="H276" s="728"/>
      <c r="I276" s="686"/>
      <c r="J276" s="156" t="s">
        <v>455</v>
      </c>
      <c r="K276" s="370" t="s">
        <v>309</v>
      </c>
      <c r="L276" s="370">
        <v>1318.04</v>
      </c>
      <c r="M276" s="378"/>
      <c r="N276" s="378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  <c r="AA276" s="210"/>
      <c r="AB276" s="210"/>
      <c r="AC276" s="210"/>
      <c r="AD276" s="210"/>
      <c r="AE276" s="210"/>
      <c r="AF276" s="210"/>
      <c r="AG276" s="210"/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</row>
    <row r="277" spans="1:51" s="208" customFormat="1" ht="15.75" x14ac:dyDescent="0.2">
      <c r="A277" s="722"/>
      <c r="B277" s="722"/>
      <c r="C277" s="727"/>
      <c r="D277" s="311"/>
      <c r="E277" s="311"/>
      <c r="F277" s="311"/>
      <c r="G277" s="728"/>
      <c r="H277" s="728"/>
      <c r="I277" s="686"/>
      <c r="J277" s="156" t="s">
        <v>456</v>
      </c>
      <c r="K277" s="370" t="s">
        <v>450</v>
      </c>
      <c r="L277" s="371">
        <f>2.995+0.75</f>
        <v>3.7450000000000001</v>
      </c>
      <c r="M277" s="378"/>
      <c r="N277" s="378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  <c r="AA277" s="210"/>
      <c r="AB277" s="210"/>
      <c r="AC277" s="210"/>
      <c r="AD277" s="210"/>
      <c r="AE277" s="210"/>
      <c r="AF277" s="210"/>
      <c r="AG277" s="210"/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</row>
    <row r="278" spans="1:51" s="208" customFormat="1" ht="15.75" x14ac:dyDescent="0.2">
      <c r="A278" s="722"/>
      <c r="B278" s="722"/>
      <c r="C278" s="727"/>
      <c r="D278" s="311"/>
      <c r="E278" s="311"/>
      <c r="F278" s="311"/>
      <c r="G278" s="728"/>
      <c r="H278" s="728"/>
      <c r="I278" s="686"/>
      <c r="J278" s="156" t="s">
        <v>457</v>
      </c>
      <c r="K278" s="370" t="s">
        <v>25</v>
      </c>
      <c r="L278" s="370">
        <v>9</v>
      </c>
      <c r="M278" s="378"/>
      <c r="N278" s="378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  <c r="AA278" s="210"/>
      <c r="AB278" s="210"/>
      <c r="AC278" s="210"/>
      <c r="AD278" s="210"/>
      <c r="AE278" s="210"/>
      <c r="AF278" s="210"/>
      <c r="AG278" s="210"/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</row>
    <row r="279" spans="1:51" s="208" customFormat="1" ht="25.5" x14ac:dyDescent="0.2">
      <c r="A279" s="722"/>
      <c r="B279" s="722"/>
      <c r="C279" s="727"/>
      <c r="D279" s="311"/>
      <c r="E279" s="311"/>
      <c r="F279" s="311"/>
      <c r="G279" s="728"/>
      <c r="H279" s="728"/>
      <c r="I279" s="686"/>
      <c r="J279" s="156" t="s">
        <v>661</v>
      </c>
      <c r="K279" s="370" t="s">
        <v>32</v>
      </c>
      <c r="L279" s="370">
        <f>6+3+2</f>
        <v>11</v>
      </c>
      <c r="M279" s="378"/>
      <c r="N279" s="378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0"/>
      <c r="AA279" s="210"/>
      <c r="AB279" s="210"/>
      <c r="AC279" s="210"/>
      <c r="AD279" s="210"/>
      <c r="AE279" s="210"/>
      <c r="AF279" s="210"/>
      <c r="AG279" s="210"/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</row>
    <row r="280" spans="1:51" s="208" customFormat="1" ht="25.5" x14ac:dyDescent="0.2">
      <c r="A280" s="722"/>
      <c r="B280" s="722"/>
      <c r="C280" s="727"/>
      <c r="D280" s="311"/>
      <c r="E280" s="311"/>
      <c r="F280" s="311"/>
      <c r="G280" s="728"/>
      <c r="H280" s="728"/>
      <c r="I280" s="686"/>
      <c r="J280" s="156" t="s">
        <v>668</v>
      </c>
      <c r="K280" s="370" t="s">
        <v>32</v>
      </c>
      <c r="L280" s="370">
        <v>2</v>
      </c>
      <c r="M280" s="378"/>
      <c r="N280" s="378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0"/>
      <c r="AA280" s="210"/>
      <c r="AB280" s="210"/>
      <c r="AC280" s="210"/>
      <c r="AD280" s="210"/>
      <c r="AE280" s="210"/>
      <c r="AF280" s="210"/>
      <c r="AG280" s="210"/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</row>
    <row r="281" spans="1:51" s="208" customFormat="1" ht="25.5" x14ac:dyDescent="0.2">
      <c r="A281" s="722"/>
      <c r="B281" s="722"/>
      <c r="C281" s="727"/>
      <c r="D281" s="311"/>
      <c r="E281" s="311"/>
      <c r="F281" s="311"/>
      <c r="G281" s="728"/>
      <c r="H281" s="728"/>
      <c r="I281" s="686"/>
      <c r="J281" s="156" t="s">
        <v>458</v>
      </c>
      <c r="K281" s="370" t="s">
        <v>32</v>
      </c>
      <c r="L281" s="370">
        <f>4+7</f>
        <v>11</v>
      </c>
      <c r="M281" s="378"/>
      <c r="N281" s="378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0"/>
      <c r="AA281" s="210"/>
      <c r="AB281" s="210"/>
      <c r="AC281" s="210"/>
      <c r="AD281" s="210"/>
      <c r="AE281" s="210"/>
      <c r="AF281" s="210"/>
      <c r="AG281" s="210"/>
      <c r="AH281" s="210"/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</row>
    <row r="282" spans="1:51" s="208" customFormat="1" ht="25.5" x14ac:dyDescent="0.2">
      <c r="A282" s="722"/>
      <c r="B282" s="722"/>
      <c r="C282" s="727"/>
      <c r="D282" s="311"/>
      <c r="E282" s="311"/>
      <c r="F282" s="311"/>
      <c r="G282" s="728"/>
      <c r="H282" s="728"/>
      <c r="I282" s="686"/>
      <c r="J282" s="156" t="s">
        <v>459</v>
      </c>
      <c r="K282" s="370" t="s">
        <v>32</v>
      </c>
      <c r="L282" s="370">
        <f>6+3</f>
        <v>9</v>
      </c>
      <c r="M282" s="378"/>
      <c r="N282" s="378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0"/>
      <c r="AA282" s="210"/>
      <c r="AB282" s="210"/>
      <c r="AC282" s="210"/>
      <c r="AD282" s="210"/>
      <c r="AE282" s="210"/>
      <c r="AF282" s="210"/>
      <c r="AG282" s="210"/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</row>
    <row r="283" spans="1:51" s="208" customFormat="1" ht="15.75" x14ac:dyDescent="0.2">
      <c r="A283" s="722"/>
      <c r="B283" s="722"/>
      <c r="C283" s="727"/>
      <c r="D283" s="311"/>
      <c r="E283" s="311"/>
      <c r="F283" s="311"/>
      <c r="G283" s="728"/>
      <c r="H283" s="728"/>
      <c r="I283" s="686"/>
      <c r="J283" s="156" t="s">
        <v>460</v>
      </c>
      <c r="K283" s="370" t="s">
        <v>32</v>
      </c>
      <c r="L283" s="370">
        <v>2</v>
      </c>
      <c r="M283" s="378"/>
      <c r="N283" s="378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0"/>
      <c r="AA283" s="210"/>
      <c r="AB283" s="210"/>
      <c r="AC283" s="210"/>
      <c r="AD283" s="210"/>
      <c r="AE283" s="210"/>
      <c r="AF283" s="210"/>
      <c r="AG283" s="210"/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</row>
    <row r="284" spans="1:51" s="208" customFormat="1" ht="25.5" x14ac:dyDescent="0.2">
      <c r="A284" s="722"/>
      <c r="B284" s="722"/>
      <c r="C284" s="727"/>
      <c r="D284" s="311"/>
      <c r="E284" s="311"/>
      <c r="F284" s="311"/>
      <c r="G284" s="728"/>
      <c r="H284" s="728"/>
      <c r="I284" s="686"/>
      <c r="J284" s="156" t="s">
        <v>461</v>
      </c>
      <c r="K284" s="370" t="s">
        <v>32</v>
      </c>
      <c r="L284" s="370">
        <f>10+7+6</f>
        <v>23</v>
      </c>
      <c r="M284" s="378"/>
      <c r="N284" s="378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0"/>
      <c r="AA284" s="210"/>
      <c r="AB284" s="210"/>
      <c r="AC284" s="210"/>
      <c r="AD284" s="210"/>
      <c r="AE284" s="210"/>
      <c r="AF284" s="210"/>
      <c r="AG284" s="210"/>
      <c r="AH284" s="210"/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</row>
    <row r="285" spans="1:51" s="208" customFormat="1" ht="25.5" x14ac:dyDescent="0.2">
      <c r="A285" s="722"/>
      <c r="B285" s="722"/>
      <c r="C285" s="727"/>
      <c r="D285" s="311"/>
      <c r="E285" s="311"/>
      <c r="F285" s="311"/>
      <c r="G285" s="728"/>
      <c r="H285" s="728"/>
      <c r="I285" s="686"/>
      <c r="J285" s="156" t="s">
        <v>462</v>
      </c>
      <c r="K285" s="370" t="s">
        <v>32</v>
      </c>
      <c r="L285" s="370">
        <v>6</v>
      </c>
      <c r="M285" s="378"/>
      <c r="N285" s="378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0"/>
      <c r="AA285" s="210"/>
      <c r="AB285" s="210"/>
      <c r="AC285" s="210"/>
      <c r="AD285" s="210"/>
      <c r="AE285" s="210"/>
      <c r="AF285" s="210"/>
      <c r="AG285" s="210"/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</row>
    <row r="286" spans="1:51" s="208" customFormat="1" ht="25.5" x14ac:dyDescent="0.2">
      <c r="A286" s="722"/>
      <c r="B286" s="722"/>
      <c r="C286" s="727"/>
      <c r="D286" s="311"/>
      <c r="E286" s="311"/>
      <c r="F286" s="311"/>
      <c r="G286" s="728"/>
      <c r="H286" s="728"/>
      <c r="I286" s="686"/>
      <c r="J286" s="156" t="s">
        <v>463</v>
      </c>
      <c r="K286" s="370" t="s">
        <v>32</v>
      </c>
      <c r="L286" s="370">
        <f>2+4</f>
        <v>6</v>
      </c>
      <c r="M286" s="378"/>
      <c r="N286" s="378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0"/>
      <c r="AA286" s="210"/>
      <c r="AB286" s="210"/>
      <c r="AC286" s="210"/>
      <c r="AD286" s="210"/>
      <c r="AE286" s="210"/>
      <c r="AF286" s="210"/>
      <c r="AG286" s="210"/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</row>
    <row r="287" spans="1:51" s="208" customFormat="1" ht="15.75" x14ac:dyDescent="0.2">
      <c r="A287" s="722"/>
      <c r="B287" s="722"/>
      <c r="C287" s="727"/>
      <c r="D287" s="311"/>
      <c r="E287" s="311"/>
      <c r="F287" s="311"/>
      <c r="G287" s="728"/>
      <c r="H287" s="728"/>
      <c r="I287" s="686"/>
      <c r="J287" s="429" t="s">
        <v>464</v>
      </c>
      <c r="K287" s="370" t="s">
        <v>32</v>
      </c>
      <c r="L287" s="370">
        <v>4</v>
      </c>
      <c r="M287" s="378"/>
      <c r="N287" s="378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0"/>
      <c r="AA287" s="210"/>
      <c r="AB287" s="210"/>
      <c r="AC287" s="210"/>
      <c r="AD287" s="210"/>
      <c r="AE287" s="210"/>
      <c r="AF287" s="210"/>
      <c r="AG287" s="210"/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</row>
    <row r="288" spans="1:51" s="208" customFormat="1" ht="15.75" x14ac:dyDescent="0.25">
      <c r="A288" s="722"/>
      <c r="B288" s="722"/>
      <c r="C288" s="727"/>
      <c r="D288" s="311"/>
      <c r="E288" s="311"/>
      <c r="F288" s="311"/>
      <c r="G288" s="728"/>
      <c r="H288" s="728"/>
      <c r="I288" s="686"/>
      <c r="J288" s="429" t="s">
        <v>448</v>
      </c>
      <c r="K288" s="370" t="s">
        <v>32</v>
      </c>
      <c r="L288" s="415">
        <v>4</v>
      </c>
      <c r="M288" s="378"/>
      <c r="N288" s="378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0"/>
      <c r="AA288" s="210"/>
      <c r="AB288" s="210"/>
      <c r="AC288" s="210"/>
      <c r="AD288" s="210"/>
      <c r="AE288" s="210"/>
      <c r="AF288" s="210"/>
      <c r="AG288" s="210"/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09"/>
    </row>
    <row r="289" spans="1:87" s="208" customFormat="1" ht="15.75" x14ac:dyDescent="0.25">
      <c r="A289" s="722"/>
      <c r="B289" s="722"/>
      <c r="C289" s="727"/>
      <c r="D289" s="311"/>
      <c r="E289" s="311"/>
      <c r="F289" s="311"/>
      <c r="G289" s="728"/>
      <c r="H289" s="728"/>
      <c r="I289" s="686"/>
      <c r="J289" s="429" t="s">
        <v>447</v>
      </c>
      <c r="K289" s="370" t="s">
        <v>32</v>
      </c>
      <c r="L289" s="415">
        <v>6</v>
      </c>
      <c r="M289" s="378"/>
      <c r="N289" s="378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0"/>
      <c r="AA289" s="210"/>
      <c r="AB289" s="210"/>
      <c r="AC289" s="210"/>
      <c r="AD289" s="210"/>
      <c r="AE289" s="210"/>
      <c r="AF289" s="210"/>
      <c r="AG289" s="210"/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09"/>
    </row>
    <row r="290" spans="1:87" s="208" customFormat="1" ht="15.75" x14ac:dyDescent="0.25">
      <c r="A290" s="722"/>
      <c r="B290" s="722"/>
      <c r="C290" s="727"/>
      <c r="D290" s="311"/>
      <c r="E290" s="311"/>
      <c r="F290" s="311"/>
      <c r="G290" s="728"/>
      <c r="H290" s="728"/>
      <c r="I290" s="686"/>
      <c r="J290" s="429" t="s">
        <v>465</v>
      </c>
      <c r="K290" s="370" t="s">
        <v>32</v>
      </c>
      <c r="L290" s="415">
        <v>5</v>
      </c>
      <c r="M290" s="378"/>
      <c r="N290" s="378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0"/>
      <c r="AA290" s="210"/>
      <c r="AB290" s="210"/>
      <c r="AC290" s="210"/>
      <c r="AD290" s="210"/>
      <c r="AE290" s="210"/>
      <c r="AF290" s="210"/>
      <c r="AG290" s="210"/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09"/>
    </row>
    <row r="291" spans="1:87" s="208" customFormat="1" ht="15.75" x14ac:dyDescent="0.2">
      <c r="A291" s="722"/>
      <c r="B291" s="722"/>
      <c r="C291" s="727"/>
      <c r="D291" s="311"/>
      <c r="E291" s="311"/>
      <c r="F291" s="311"/>
      <c r="G291" s="728"/>
      <c r="H291" s="728"/>
      <c r="I291" s="686"/>
      <c r="J291" s="429" t="s">
        <v>466</v>
      </c>
      <c r="K291" s="370" t="s">
        <v>32</v>
      </c>
      <c r="L291" s="415">
        <v>3</v>
      </c>
      <c r="M291" s="378"/>
      <c r="N291" s="378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0"/>
      <c r="AA291" s="210"/>
      <c r="AB291" s="210"/>
      <c r="AC291" s="210"/>
      <c r="AD291" s="210"/>
      <c r="AE291" s="210"/>
      <c r="AF291" s="210"/>
      <c r="AG291" s="210"/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</row>
    <row r="292" spans="1:87" s="395" customFormat="1" ht="15.75" x14ac:dyDescent="0.2">
      <c r="A292" s="410"/>
      <c r="B292" s="410"/>
      <c r="C292" s="411"/>
      <c r="D292" s="452"/>
      <c r="E292" s="452"/>
      <c r="F292" s="411"/>
      <c r="G292" s="330"/>
      <c r="H292" s="330"/>
      <c r="I292" s="452"/>
      <c r="J292" s="170"/>
      <c r="K292" s="452"/>
      <c r="L292" s="452"/>
      <c r="M292" s="452"/>
      <c r="N292" s="452"/>
      <c r="O292" s="532"/>
      <c r="P292" s="372">
        <f t="shared" ref="P292:AX292" si="13">SUM(P273:P291)/42</f>
        <v>0</v>
      </c>
      <c r="Q292" s="372">
        <f t="shared" si="13"/>
        <v>0</v>
      </c>
      <c r="R292" s="372">
        <f t="shared" si="13"/>
        <v>0</v>
      </c>
      <c r="S292" s="372">
        <f t="shared" si="13"/>
        <v>0</v>
      </c>
      <c r="T292" s="372">
        <f t="shared" si="13"/>
        <v>0</v>
      </c>
      <c r="U292" s="372">
        <f t="shared" si="13"/>
        <v>0</v>
      </c>
      <c r="V292" s="372">
        <f t="shared" si="13"/>
        <v>0</v>
      </c>
      <c r="W292" s="372">
        <f t="shared" si="13"/>
        <v>0</v>
      </c>
      <c r="X292" s="372">
        <f t="shared" si="13"/>
        <v>0</v>
      </c>
      <c r="Y292" s="372">
        <f t="shared" si="13"/>
        <v>0</v>
      </c>
      <c r="Z292" s="372">
        <f t="shared" si="13"/>
        <v>0</v>
      </c>
      <c r="AA292" s="372">
        <f t="shared" si="13"/>
        <v>0</v>
      </c>
      <c r="AB292" s="372">
        <f t="shared" si="13"/>
        <v>0</v>
      </c>
      <c r="AC292" s="372">
        <f t="shared" si="13"/>
        <v>0</v>
      </c>
      <c r="AD292" s="372">
        <f t="shared" si="13"/>
        <v>0</v>
      </c>
      <c r="AE292" s="372">
        <f t="shared" si="13"/>
        <v>0</v>
      </c>
      <c r="AF292" s="372">
        <f t="shared" si="13"/>
        <v>0</v>
      </c>
      <c r="AG292" s="372">
        <f t="shared" si="13"/>
        <v>0</v>
      </c>
      <c r="AH292" s="372">
        <f t="shared" si="13"/>
        <v>0</v>
      </c>
      <c r="AI292" s="372">
        <f t="shared" si="13"/>
        <v>0</v>
      </c>
      <c r="AJ292" s="372">
        <f t="shared" si="13"/>
        <v>0</v>
      </c>
      <c r="AK292" s="372">
        <f t="shared" si="13"/>
        <v>0</v>
      </c>
      <c r="AL292" s="372">
        <f t="shared" si="13"/>
        <v>0</v>
      </c>
      <c r="AM292" s="372">
        <f t="shared" si="13"/>
        <v>0</v>
      </c>
      <c r="AN292" s="372">
        <f t="shared" si="13"/>
        <v>0</v>
      </c>
      <c r="AO292" s="372">
        <f t="shared" si="13"/>
        <v>0</v>
      </c>
      <c r="AP292" s="372">
        <f t="shared" si="13"/>
        <v>0</v>
      </c>
      <c r="AQ292" s="372">
        <f t="shared" si="13"/>
        <v>0</v>
      </c>
      <c r="AR292" s="372">
        <f t="shared" si="13"/>
        <v>0</v>
      </c>
      <c r="AS292" s="372">
        <f t="shared" si="13"/>
        <v>0</v>
      </c>
      <c r="AT292" s="372">
        <f t="shared" si="13"/>
        <v>0</v>
      </c>
      <c r="AU292" s="372">
        <f t="shared" si="13"/>
        <v>0</v>
      </c>
      <c r="AV292" s="372">
        <f t="shared" si="13"/>
        <v>0</v>
      </c>
      <c r="AW292" s="372">
        <f t="shared" si="13"/>
        <v>0</v>
      </c>
      <c r="AX292" s="372">
        <f t="shared" si="13"/>
        <v>0</v>
      </c>
      <c r="AY292" s="208"/>
      <c r="AZ292" s="208"/>
      <c r="BA292" s="208"/>
      <c r="BB292" s="208"/>
      <c r="BC292" s="208"/>
      <c r="BD292" s="208"/>
      <c r="BE292" s="208"/>
      <c r="BF292" s="208"/>
      <c r="BG292" s="208"/>
      <c r="BH292" s="208"/>
      <c r="BI292" s="208"/>
      <c r="BJ292" s="208"/>
      <c r="BK292" s="208"/>
      <c r="BL292" s="208"/>
      <c r="BM292" s="208"/>
      <c r="BN292" s="208"/>
      <c r="BO292" s="208"/>
      <c r="BP292" s="208"/>
      <c r="BQ292" s="208"/>
      <c r="BR292" s="208"/>
      <c r="BS292" s="208"/>
      <c r="BT292" s="208"/>
      <c r="BU292" s="208"/>
      <c r="BV292" s="208"/>
      <c r="BW292" s="208"/>
      <c r="BX292" s="208"/>
      <c r="BY292" s="208"/>
      <c r="BZ292" s="208"/>
      <c r="CA292" s="208"/>
      <c r="CB292" s="208"/>
      <c r="CC292" s="208"/>
      <c r="CD292" s="208"/>
      <c r="CE292" s="208"/>
      <c r="CF292" s="208"/>
      <c r="CG292" s="208"/>
      <c r="CH292" s="208"/>
      <c r="CI292" s="208"/>
    </row>
    <row r="293" spans="1:87" s="208" customFormat="1" ht="15.75" x14ac:dyDescent="0.2">
      <c r="A293" s="722">
        <v>3</v>
      </c>
      <c r="B293" s="722"/>
      <c r="C293" s="727" t="s">
        <v>467</v>
      </c>
      <c r="D293" s="369"/>
      <c r="E293" s="417"/>
      <c r="F293" s="417"/>
      <c r="G293" s="728" t="s">
        <v>443</v>
      </c>
      <c r="H293" s="728"/>
      <c r="I293" s="686"/>
      <c r="J293" s="156" t="s">
        <v>468</v>
      </c>
      <c r="K293" s="370" t="s">
        <v>309</v>
      </c>
      <c r="L293" s="370">
        <v>1876.2</v>
      </c>
      <c r="M293" s="378"/>
      <c r="N293" s="378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0"/>
      <c r="AA293" s="210"/>
      <c r="AB293" s="210"/>
      <c r="AC293" s="210"/>
      <c r="AD293" s="210"/>
      <c r="AE293" s="210"/>
      <c r="AF293" s="210"/>
      <c r="AG293" s="210"/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</row>
    <row r="294" spans="1:87" s="208" customFormat="1" ht="15.75" x14ac:dyDescent="0.2">
      <c r="A294" s="722"/>
      <c r="B294" s="722"/>
      <c r="C294" s="727"/>
      <c r="D294" s="369"/>
      <c r="E294" s="417"/>
      <c r="F294" s="417"/>
      <c r="G294" s="728"/>
      <c r="H294" s="728"/>
      <c r="I294" s="686"/>
      <c r="J294" s="156" t="s">
        <v>655</v>
      </c>
      <c r="K294" s="370" t="s">
        <v>309</v>
      </c>
      <c r="L294" s="370">
        <v>7691</v>
      </c>
      <c r="M294" s="378"/>
      <c r="N294" s="378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0"/>
      <c r="AA294" s="210"/>
      <c r="AB294" s="210"/>
      <c r="AC294" s="210"/>
      <c r="AD294" s="210"/>
      <c r="AE294" s="210"/>
      <c r="AF294" s="210"/>
      <c r="AG294" s="210"/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</row>
    <row r="295" spans="1:87" s="208" customFormat="1" ht="15.75" x14ac:dyDescent="0.2">
      <c r="A295" s="722"/>
      <c r="B295" s="722"/>
      <c r="C295" s="727"/>
      <c r="D295" s="369"/>
      <c r="E295" s="417"/>
      <c r="F295" s="417"/>
      <c r="G295" s="728"/>
      <c r="H295" s="728"/>
      <c r="I295" s="686"/>
      <c r="J295" s="156" t="s">
        <v>656</v>
      </c>
      <c r="K295" s="370" t="s">
        <v>309</v>
      </c>
      <c r="L295" s="370">
        <v>2857.5</v>
      </c>
      <c r="M295" s="378"/>
      <c r="N295" s="378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0"/>
      <c r="AA295" s="210"/>
      <c r="AB295" s="210"/>
      <c r="AC295" s="210"/>
      <c r="AD295" s="210"/>
      <c r="AE295" s="210"/>
      <c r="AF295" s="210"/>
      <c r="AG295" s="210"/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</row>
    <row r="296" spans="1:87" s="208" customFormat="1" ht="15.75" x14ac:dyDescent="0.2">
      <c r="A296" s="722"/>
      <c r="B296" s="722"/>
      <c r="C296" s="727"/>
      <c r="D296" s="369"/>
      <c r="E296" s="417"/>
      <c r="F296" s="417"/>
      <c r="G296" s="728"/>
      <c r="H296" s="728"/>
      <c r="I296" s="686"/>
      <c r="J296" s="156" t="s">
        <v>469</v>
      </c>
      <c r="K296" s="370" t="s">
        <v>309</v>
      </c>
      <c r="L296" s="370">
        <v>3554.48</v>
      </c>
      <c r="M296" s="413"/>
      <c r="N296" s="413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  <c r="AA296" s="210"/>
      <c r="AB296" s="210"/>
      <c r="AC296" s="210"/>
      <c r="AD296" s="210"/>
      <c r="AE296" s="210"/>
      <c r="AF296" s="210"/>
      <c r="AG296" s="210"/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</row>
    <row r="297" spans="1:87" s="208" customFormat="1" ht="15.75" x14ac:dyDescent="0.2">
      <c r="A297" s="722"/>
      <c r="B297" s="722"/>
      <c r="C297" s="727"/>
      <c r="D297" s="311"/>
      <c r="E297" s="414"/>
      <c r="F297" s="414"/>
      <c r="G297" s="728"/>
      <c r="H297" s="728"/>
      <c r="I297" s="686"/>
      <c r="J297" s="156" t="s">
        <v>470</v>
      </c>
      <c r="K297" s="370" t="s">
        <v>309</v>
      </c>
      <c r="L297" s="370">
        <v>1282.4000000000001</v>
      </c>
      <c r="M297" s="378"/>
      <c r="N297" s="378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  <c r="AA297" s="210"/>
      <c r="AB297" s="210"/>
      <c r="AC297" s="210"/>
      <c r="AD297" s="210"/>
      <c r="AE297" s="210"/>
      <c r="AF297" s="210"/>
      <c r="AG297" s="210"/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</row>
    <row r="298" spans="1:87" s="208" customFormat="1" ht="15.75" x14ac:dyDescent="0.2">
      <c r="A298" s="722"/>
      <c r="B298" s="722"/>
      <c r="C298" s="727"/>
      <c r="D298" s="311"/>
      <c r="E298" s="311"/>
      <c r="F298" s="311"/>
      <c r="G298" s="728"/>
      <c r="H298" s="728"/>
      <c r="I298" s="686"/>
      <c r="J298" s="156" t="s">
        <v>471</v>
      </c>
      <c r="K298" s="370" t="s">
        <v>450</v>
      </c>
      <c r="L298" s="370">
        <v>0.22700000000000001</v>
      </c>
      <c r="M298" s="378"/>
      <c r="N298" s="378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  <c r="AA298" s="210"/>
      <c r="AB298" s="210"/>
      <c r="AC298" s="210"/>
      <c r="AD298" s="210"/>
      <c r="AE298" s="210"/>
      <c r="AF298" s="210"/>
      <c r="AG298" s="210"/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</row>
    <row r="299" spans="1:87" s="208" customFormat="1" ht="15.75" x14ac:dyDescent="0.2">
      <c r="A299" s="722"/>
      <c r="B299" s="722"/>
      <c r="C299" s="727"/>
      <c r="D299" s="311"/>
      <c r="E299" s="311"/>
      <c r="F299" s="311"/>
      <c r="G299" s="728"/>
      <c r="H299" s="728"/>
      <c r="I299" s="686"/>
      <c r="J299" s="156" t="s">
        <v>472</v>
      </c>
      <c r="K299" s="370" t="s">
        <v>450</v>
      </c>
      <c r="L299" s="370">
        <v>1.1040000000000001</v>
      </c>
      <c r="M299" s="378"/>
      <c r="N299" s="378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  <c r="AA299" s="210"/>
      <c r="AB299" s="210"/>
      <c r="AC299" s="210"/>
      <c r="AD299" s="210"/>
      <c r="AE299" s="210"/>
      <c r="AF299" s="210"/>
      <c r="AG299" s="210"/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</row>
    <row r="300" spans="1:87" s="208" customFormat="1" ht="15.75" x14ac:dyDescent="0.2">
      <c r="A300" s="722"/>
      <c r="B300" s="722"/>
      <c r="C300" s="727"/>
      <c r="D300" s="311"/>
      <c r="E300" s="311"/>
      <c r="F300" s="311"/>
      <c r="G300" s="728"/>
      <c r="H300" s="728"/>
      <c r="I300" s="686"/>
      <c r="J300" s="156" t="s">
        <v>473</v>
      </c>
      <c r="K300" s="370" t="s">
        <v>450</v>
      </c>
      <c r="L300" s="370">
        <v>0.20799999999999999</v>
      </c>
      <c r="M300" s="378"/>
      <c r="N300" s="378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  <c r="AA300" s="210"/>
      <c r="AB300" s="210"/>
      <c r="AC300" s="210"/>
      <c r="AD300" s="210"/>
      <c r="AE300" s="210"/>
      <c r="AF300" s="210"/>
      <c r="AG300" s="210"/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</row>
    <row r="301" spans="1:87" s="208" customFormat="1" ht="25.5" x14ac:dyDescent="0.2">
      <c r="A301" s="722"/>
      <c r="B301" s="722"/>
      <c r="C301" s="727"/>
      <c r="D301" s="311"/>
      <c r="E301" s="311"/>
      <c r="F301" s="311"/>
      <c r="G301" s="728"/>
      <c r="H301" s="728"/>
      <c r="I301" s="686"/>
      <c r="J301" s="156" t="s">
        <v>474</v>
      </c>
      <c r="K301" s="370" t="s">
        <v>32</v>
      </c>
      <c r="L301" s="370">
        <v>20</v>
      </c>
      <c r="M301" s="378"/>
      <c r="N301" s="378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  <c r="AA301" s="210"/>
      <c r="AB301" s="210"/>
      <c r="AC301" s="210"/>
      <c r="AD301" s="210"/>
      <c r="AE301" s="210"/>
      <c r="AF301" s="210"/>
      <c r="AG301" s="210"/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</row>
    <row r="302" spans="1:87" s="208" customFormat="1" ht="25.5" x14ac:dyDescent="0.2">
      <c r="A302" s="722"/>
      <c r="B302" s="722"/>
      <c r="C302" s="727"/>
      <c r="D302" s="311"/>
      <c r="E302" s="311"/>
      <c r="F302" s="311"/>
      <c r="G302" s="728"/>
      <c r="H302" s="728"/>
      <c r="I302" s="686"/>
      <c r="J302" s="156" t="s">
        <v>475</v>
      </c>
      <c r="K302" s="370" t="s">
        <v>32</v>
      </c>
      <c r="L302" s="370">
        <v>2</v>
      </c>
      <c r="M302" s="378"/>
      <c r="N302" s="378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  <c r="AA302" s="210"/>
      <c r="AB302" s="210"/>
      <c r="AC302" s="210"/>
      <c r="AD302" s="210"/>
      <c r="AE302" s="210"/>
      <c r="AF302" s="210"/>
      <c r="AG302" s="210"/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</row>
    <row r="303" spans="1:87" s="208" customFormat="1" ht="25.5" x14ac:dyDescent="0.2">
      <c r="A303" s="722"/>
      <c r="B303" s="722"/>
      <c r="C303" s="727"/>
      <c r="D303" s="311"/>
      <c r="E303" s="311"/>
      <c r="F303" s="311"/>
      <c r="G303" s="728"/>
      <c r="H303" s="728"/>
      <c r="I303" s="686"/>
      <c r="J303" s="156" t="s">
        <v>476</v>
      </c>
      <c r="K303" s="370" t="s">
        <v>32</v>
      </c>
      <c r="L303" s="370">
        <v>15</v>
      </c>
      <c r="M303" s="378"/>
      <c r="N303" s="378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  <c r="AA303" s="210"/>
      <c r="AB303" s="210"/>
      <c r="AC303" s="210"/>
      <c r="AD303" s="210"/>
      <c r="AE303" s="210"/>
      <c r="AF303" s="210"/>
      <c r="AG303" s="210"/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</row>
    <row r="304" spans="1:87" s="208" customFormat="1" ht="15.75" x14ac:dyDescent="0.2">
      <c r="A304" s="722"/>
      <c r="B304" s="722"/>
      <c r="C304" s="727"/>
      <c r="D304" s="311"/>
      <c r="E304" s="311"/>
      <c r="F304" s="311"/>
      <c r="G304" s="728"/>
      <c r="H304" s="728"/>
      <c r="I304" s="686"/>
      <c r="J304" s="156" t="s">
        <v>477</v>
      </c>
      <c r="K304" s="370" t="s">
        <v>32</v>
      </c>
      <c r="L304" s="370">
        <v>1</v>
      </c>
      <c r="M304" s="378"/>
      <c r="N304" s="378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  <c r="AA304" s="210"/>
      <c r="AB304" s="210"/>
      <c r="AC304" s="210"/>
      <c r="AD304" s="210"/>
      <c r="AE304" s="210"/>
      <c r="AF304" s="210"/>
      <c r="AG304" s="210"/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</row>
    <row r="305" spans="1:108" s="208" customFormat="1" ht="15.75" x14ac:dyDescent="0.2">
      <c r="A305" s="722"/>
      <c r="B305" s="722"/>
      <c r="C305" s="727"/>
      <c r="D305" s="311"/>
      <c r="E305" s="311"/>
      <c r="F305" s="311"/>
      <c r="G305" s="728"/>
      <c r="H305" s="728"/>
      <c r="I305" s="686"/>
      <c r="J305" s="156" t="s">
        <v>478</v>
      </c>
      <c r="K305" s="370" t="s">
        <v>32</v>
      </c>
      <c r="L305" s="370">
        <v>1</v>
      </c>
      <c r="M305" s="378"/>
      <c r="N305" s="378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0"/>
      <c r="AA305" s="210"/>
      <c r="AB305" s="210"/>
      <c r="AC305" s="210"/>
      <c r="AD305" s="210"/>
      <c r="AE305" s="210"/>
      <c r="AF305" s="210"/>
      <c r="AG305" s="210"/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</row>
    <row r="306" spans="1:108" s="208" customFormat="1" ht="15.75" x14ac:dyDescent="0.2">
      <c r="A306" s="722"/>
      <c r="B306" s="722"/>
      <c r="C306" s="727"/>
      <c r="D306" s="311"/>
      <c r="E306" s="311"/>
      <c r="F306" s="311"/>
      <c r="G306" s="728"/>
      <c r="H306" s="728"/>
      <c r="I306" s="686"/>
      <c r="J306" s="156" t="s">
        <v>479</v>
      </c>
      <c r="K306" s="370" t="s">
        <v>32</v>
      </c>
      <c r="L306" s="370">
        <v>1</v>
      </c>
      <c r="M306" s="378"/>
      <c r="N306" s="378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0"/>
      <c r="AA306" s="210"/>
      <c r="AB306" s="210"/>
      <c r="AC306" s="210"/>
      <c r="AD306" s="210"/>
      <c r="AE306" s="210"/>
      <c r="AF306" s="210"/>
      <c r="AG306" s="210"/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</row>
    <row r="307" spans="1:108" s="208" customFormat="1" ht="15.75" x14ac:dyDescent="0.2">
      <c r="A307" s="722"/>
      <c r="B307" s="722"/>
      <c r="C307" s="727"/>
      <c r="D307" s="311"/>
      <c r="E307" s="311"/>
      <c r="F307" s="311"/>
      <c r="G307" s="728"/>
      <c r="H307" s="728"/>
      <c r="I307" s="686"/>
      <c r="J307" s="156" t="s">
        <v>480</v>
      </c>
      <c r="K307" s="370" t="s">
        <v>32</v>
      </c>
      <c r="L307" s="370">
        <v>1</v>
      </c>
      <c r="M307" s="378"/>
      <c r="N307" s="378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0"/>
      <c r="AA307" s="210"/>
      <c r="AB307" s="210"/>
      <c r="AC307" s="210"/>
      <c r="AD307" s="210"/>
      <c r="AE307" s="210"/>
      <c r="AF307" s="210"/>
      <c r="AG307" s="210"/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</row>
    <row r="308" spans="1:108" s="208" customFormat="1" ht="25.5" x14ac:dyDescent="0.2">
      <c r="A308" s="722"/>
      <c r="B308" s="722"/>
      <c r="C308" s="727"/>
      <c r="D308" s="311"/>
      <c r="E308" s="311"/>
      <c r="F308" s="311"/>
      <c r="G308" s="728"/>
      <c r="H308" s="728"/>
      <c r="I308" s="686"/>
      <c r="J308" s="429" t="s">
        <v>481</v>
      </c>
      <c r="K308" s="370" t="s">
        <v>32</v>
      </c>
      <c r="L308" s="370">
        <v>2</v>
      </c>
      <c r="M308" s="378"/>
      <c r="N308" s="378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0"/>
      <c r="AA308" s="210"/>
      <c r="AB308" s="210"/>
      <c r="AC308" s="210"/>
      <c r="AD308" s="210"/>
      <c r="AE308" s="210"/>
      <c r="AF308" s="210"/>
      <c r="AG308" s="210"/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</row>
    <row r="309" spans="1:108" s="208" customFormat="1" ht="15.75" x14ac:dyDescent="0.2">
      <c r="A309" s="722"/>
      <c r="B309" s="722"/>
      <c r="C309" s="727"/>
      <c r="D309" s="311"/>
      <c r="E309" s="311"/>
      <c r="F309" s="311"/>
      <c r="G309" s="728"/>
      <c r="H309" s="728"/>
      <c r="I309" s="686"/>
      <c r="J309" s="429" t="s">
        <v>482</v>
      </c>
      <c r="K309" s="370" t="s">
        <v>32</v>
      </c>
      <c r="L309" s="370">
        <v>1</v>
      </c>
      <c r="M309" s="378"/>
      <c r="N309" s="378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0"/>
      <c r="AA309" s="210"/>
      <c r="AB309" s="210"/>
      <c r="AC309" s="210"/>
      <c r="AD309" s="210"/>
      <c r="AE309" s="210"/>
      <c r="AF309" s="210"/>
      <c r="AG309" s="210"/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</row>
    <row r="310" spans="1:108" s="208" customFormat="1" ht="15.75" x14ac:dyDescent="0.2">
      <c r="A310" s="722"/>
      <c r="B310" s="722"/>
      <c r="C310" s="727"/>
      <c r="D310" s="311"/>
      <c r="E310" s="311"/>
      <c r="F310" s="311"/>
      <c r="G310" s="728"/>
      <c r="H310" s="728"/>
      <c r="I310" s="686"/>
      <c r="J310" s="429" t="s">
        <v>464</v>
      </c>
      <c r="K310" s="370" t="s">
        <v>32</v>
      </c>
      <c r="L310" s="370">
        <v>8</v>
      </c>
      <c r="M310" s="378"/>
      <c r="N310" s="378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0"/>
      <c r="AA310" s="210"/>
      <c r="AB310" s="210"/>
      <c r="AC310" s="210"/>
      <c r="AD310" s="210"/>
      <c r="AE310" s="210"/>
      <c r="AF310" s="210"/>
      <c r="AG310" s="210"/>
      <c r="AH310" s="210"/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</row>
    <row r="311" spans="1:108" s="208" customFormat="1" ht="15.75" x14ac:dyDescent="0.2">
      <c r="A311" s="722"/>
      <c r="B311" s="722"/>
      <c r="C311" s="727"/>
      <c r="D311" s="311"/>
      <c r="E311" s="311"/>
      <c r="F311" s="311"/>
      <c r="G311" s="728"/>
      <c r="H311" s="728"/>
      <c r="I311" s="686"/>
      <c r="J311" s="429" t="s">
        <v>447</v>
      </c>
      <c r="K311" s="370" t="s">
        <v>32</v>
      </c>
      <c r="L311" s="370">
        <v>5</v>
      </c>
      <c r="M311" s="378"/>
      <c r="N311" s="378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0"/>
      <c r="AA311" s="210"/>
      <c r="AB311" s="210"/>
      <c r="AC311" s="210"/>
      <c r="AD311" s="210"/>
      <c r="AE311" s="210"/>
      <c r="AF311" s="210"/>
      <c r="AG311" s="210"/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</row>
    <row r="312" spans="1:108" s="208" customFormat="1" ht="15.75" x14ac:dyDescent="0.2">
      <c r="A312" s="722"/>
      <c r="B312" s="722"/>
      <c r="C312" s="727"/>
      <c r="D312" s="311"/>
      <c r="E312" s="311"/>
      <c r="F312" s="311"/>
      <c r="G312" s="728"/>
      <c r="H312" s="728"/>
      <c r="I312" s="686"/>
      <c r="J312" s="429" t="s">
        <v>448</v>
      </c>
      <c r="K312" s="370" t="s">
        <v>32</v>
      </c>
      <c r="L312" s="370">
        <v>2</v>
      </c>
      <c r="M312" s="378"/>
      <c r="N312" s="378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0"/>
      <c r="AA312" s="210"/>
      <c r="AB312" s="210"/>
      <c r="AC312" s="210"/>
      <c r="AD312" s="210"/>
      <c r="AE312" s="210"/>
      <c r="AF312" s="210"/>
      <c r="AG312" s="210"/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</row>
    <row r="313" spans="1:108" s="208" customFormat="1" ht="15.75" x14ac:dyDescent="0.2">
      <c r="A313" s="722"/>
      <c r="B313" s="722"/>
      <c r="C313" s="727"/>
      <c r="D313" s="311"/>
      <c r="E313" s="311"/>
      <c r="F313" s="311"/>
      <c r="G313" s="728"/>
      <c r="H313" s="728"/>
      <c r="I313" s="686"/>
      <c r="J313" s="429" t="s">
        <v>483</v>
      </c>
      <c r="K313" s="370" t="s">
        <v>32</v>
      </c>
      <c r="L313" s="370">
        <v>6</v>
      </c>
      <c r="M313" s="378"/>
      <c r="N313" s="378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0"/>
      <c r="AA313" s="210"/>
      <c r="AB313" s="210"/>
      <c r="AC313" s="210"/>
      <c r="AD313" s="210"/>
      <c r="AE313" s="210"/>
      <c r="AF313" s="210"/>
      <c r="AG313" s="210"/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</row>
    <row r="314" spans="1:108" s="395" customFormat="1" ht="15.75" x14ac:dyDescent="0.2">
      <c r="A314" s="410"/>
      <c r="B314" s="409"/>
      <c r="C314" s="409"/>
      <c r="D314" s="409"/>
      <c r="E314" s="409"/>
      <c r="F314" s="409"/>
      <c r="G314" s="409"/>
      <c r="H314" s="409"/>
      <c r="I314" s="409"/>
      <c r="J314" s="530"/>
      <c r="K314" s="409"/>
      <c r="L314" s="409"/>
      <c r="M314" s="409"/>
      <c r="N314" s="409"/>
      <c r="O314" s="407"/>
      <c r="P314" s="407">
        <f t="shared" ref="P314:AX314" si="14">SUM(P293:P313)/27</f>
        <v>0</v>
      </c>
      <c r="Q314" s="407">
        <f t="shared" si="14"/>
        <v>0</v>
      </c>
      <c r="R314" s="407">
        <f t="shared" si="14"/>
        <v>0</v>
      </c>
      <c r="S314" s="407">
        <f t="shared" si="14"/>
        <v>0</v>
      </c>
      <c r="T314" s="407">
        <f t="shared" si="14"/>
        <v>0</v>
      </c>
      <c r="U314" s="407">
        <f t="shared" si="14"/>
        <v>0</v>
      </c>
      <c r="V314" s="407">
        <f t="shared" si="14"/>
        <v>0</v>
      </c>
      <c r="W314" s="407">
        <f t="shared" si="14"/>
        <v>0</v>
      </c>
      <c r="X314" s="407">
        <f t="shared" si="14"/>
        <v>0</v>
      </c>
      <c r="Y314" s="407">
        <f t="shared" si="14"/>
        <v>0</v>
      </c>
      <c r="Z314" s="407">
        <f t="shared" si="14"/>
        <v>0</v>
      </c>
      <c r="AA314" s="407">
        <f t="shared" si="14"/>
        <v>0</v>
      </c>
      <c r="AB314" s="407">
        <f t="shared" si="14"/>
        <v>0</v>
      </c>
      <c r="AC314" s="407">
        <f t="shared" si="14"/>
        <v>0</v>
      </c>
      <c r="AD314" s="407">
        <f t="shared" si="14"/>
        <v>0</v>
      </c>
      <c r="AE314" s="407">
        <f t="shared" si="14"/>
        <v>0</v>
      </c>
      <c r="AF314" s="407">
        <f t="shared" si="14"/>
        <v>0</v>
      </c>
      <c r="AG314" s="407">
        <f t="shared" si="14"/>
        <v>0</v>
      </c>
      <c r="AH314" s="407">
        <f t="shared" si="14"/>
        <v>0</v>
      </c>
      <c r="AI314" s="407">
        <f t="shared" si="14"/>
        <v>0</v>
      </c>
      <c r="AJ314" s="407">
        <f t="shared" si="14"/>
        <v>0</v>
      </c>
      <c r="AK314" s="407">
        <f t="shared" si="14"/>
        <v>0</v>
      </c>
      <c r="AL314" s="407">
        <f t="shared" si="14"/>
        <v>0</v>
      </c>
      <c r="AM314" s="407">
        <f t="shared" si="14"/>
        <v>0</v>
      </c>
      <c r="AN314" s="407">
        <f t="shared" si="14"/>
        <v>0</v>
      </c>
      <c r="AO314" s="407">
        <f t="shared" si="14"/>
        <v>0</v>
      </c>
      <c r="AP314" s="407">
        <f t="shared" si="14"/>
        <v>0</v>
      </c>
      <c r="AQ314" s="407">
        <f t="shared" si="14"/>
        <v>0</v>
      </c>
      <c r="AR314" s="407">
        <f t="shared" si="14"/>
        <v>0</v>
      </c>
      <c r="AS314" s="407">
        <f t="shared" si="14"/>
        <v>0</v>
      </c>
      <c r="AT314" s="407">
        <f t="shared" si="14"/>
        <v>0</v>
      </c>
      <c r="AU314" s="407">
        <f t="shared" si="14"/>
        <v>0</v>
      </c>
      <c r="AV314" s="407">
        <f t="shared" si="14"/>
        <v>0</v>
      </c>
      <c r="AW314" s="407">
        <f t="shared" si="14"/>
        <v>0</v>
      </c>
      <c r="AX314" s="407">
        <f t="shared" si="14"/>
        <v>0</v>
      </c>
      <c r="AY314" s="531"/>
      <c r="AZ314" s="208"/>
      <c r="BA314" s="208"/>
      <c r="BB314" s="208"/>
      <c r="BC314" s="208"/>
      <c r="BD314" s="208"/>
      <c r="BE314" s="208"/>
      <c r="BF314" s="208"/>
      <c r="BG314" s="208"/>
      <c r="BH314" s="208"/>
      <c r="BI314" s="208"/>
      <c r="BJ314" s="208"/>
      <c r="BK314" s="208"/>
      <c r="BL314" s="208"/>
      <c r="BM314" s="208"/>
      <c r="BN314" s="208"/>
      <c r="BO314" s="208"/>
      <c r="BP314" s="208"/>
      <c r="BQ314" s="208"/>
      <c r="BR314" s="208"/>
      <c r="BS314" s="208"/>
      <c r="BT314" s="208"/>
      <c r="BU314" s="208"/>
      <c r="BV314" s="208"/>
      <c r="BW314" s="208"/>
      <c r="BX314" s="208"/>
      <c r="BY314" s="208"/>
      <c r="BZ314" s="208"/>
      <c r="CA314" s="208"/>
      <c r="CB314" s="208"/>
      <c r="CC314" s="208"/>
      <c r="CD314" s="208"/>
      <c r="CE314" s="208"/>
      <c r="CF314" s="208"/>
      <c r="CG314" s="208"/>
      <c r="CH314" s="208"/>
      <c r="CI314" s="208"/>
    </row>
    <row r="315" spans="1:108" s="395" customFormat="1" ht="51" x14ac:dyDescent="0.2">
      <c r="A315" s="408">
        <v>4</v>
      </c>
      <c r="B315" s="408"/>
      <c r="C315" s="411" t="s">
        <v>653</v>
      </c>
      <c r="D315" s="454"/>
      <c r="E315" s="441"/>
      <c r="F315" s="406"/>
      <c r="G315" s="440" t="s">
        <v>673</v>
      </c>
      <c r="H315" s="406"/>
      <c r="I315" s="764"/>
      <c r="J315" s="170" t="s">
        <v>482</v>
      </c>
      <c r="K315" s="454" t="s">
        <v>32</v>
      </c>
      <c r="L315" s="408">
        <v>4</v>
      </c>
      <c r="M315" s="406"/>
      <c r="N315" s="406"/>
      <c r="O315" s="407"/>
      <c r="P315" s="407"/>
      <c r="Q315" s="407"/>
      <c r="R315" s="407"/>
      <c r="S315" s="407"/>
      <c r="T315" s="407"/>
      <c r="U315" s="407"/>
      <c r="V315" s="407"/>
      <c r="W315" s="407"/>
      <c r="X315" s="407"/>
      <c r="Y315" s="407"/>
      <c r="Z315" s="407"/>
      <c r="AA315" s="407"/>
      <c r="AB315" s="407"/>
      <c r="AC315" s="407"/>
      <c r="AD315" s="407"/>
      <c r="AE315" s="407"/>
      <c r="AF315" s="407"/>
      <c r="AG315" s="407"/>
      <c r="AH315" s="407"/>
      <c r="AI315" s="407"/>
      <c r="AJ315" s="407"/>
      <c r="AK315" s="407"/>
      <c r="AL315" s="407"/>
      <c r="AM315" s="407"/>
      <c r="AN315" s="407"/>
      <c r="AO315" s="407"/>
      <c r="AP315" s="407"/>
      <c r="AQ315" s="407"/>
      <c r="AR315" s="407"/>
      <c r="AS315" s="407"/>
      <c r="AT315" s="407"/>
      <c r="AU315" s="407"/>
      <c r="AV315" s="407"/>
      <c r="AW315" s="407"/>
      <c r="AX315" s="407"/>
      <c r="AY315" s="531"/>
      <c r="AZ315" s="208"/>
      <c r="BA315" s="208"/>
      <c r="BB315" s="208"/>
      <c r="BC315" s="208"/>
      <c r="BD315" s="208"/>
      <c r="BE315" s="208"/>
      <c r="BF315" s="208"/>
      <c r="BG315" s="208"/>
      <c r="BH315" s="208"/>
      <c r="BI315" s="208"/>
      <c r="BJ315" s="208"/>
      <c r="BK315" s="208"/>
      <c r="BL315" s="208"/>
      <c r="BM315" s="208"/>
      <c r="BN315" s="208"/>
      <c r="BO315" s="208"/>
      <c r="BP315" s="208"/>
      <c r="BQ315" s="208"/>
      <c r="BR315" s="208"/>
      <c r="BS315" s="208"/>
      <c r="BT315" s="208"/>
      <c r="BU315" s="208"/>
      <c r="BV315" s="208"/>
      <c r="BW315" s="208"/>
      <c r="BX315" s="208"/>
      <c r="BY315" s="208"/>
      <c r="BZ315" s="208"/>
      <c r="CA315" s="208"/>
      <c r="CB315" s="208"/>
      <c r="CC315" s="208"/>
      <c r="CD315" s="208"/>
      <c r="CE315" s="208"/>
      <c r="CF315" s="208"/>
      <c r="CG315" s="208"/>
      <c r="CH315" s="208"/>
      <c r="CI315" s="208"/>
    </row>
    <row r="316" spans="1:108" s="395" customFormat="1" ht="51" x14ac:dyDescent="0.2">
      <c r="A316" s="410">
        <v>5</v>
      </c>
      <c r="B316" s="410"/>
      <c r="C316" s="433" t="s">
        <v>654</v>
      </c>
      <c r="D316" s="454"/>
      <c r="E316" s="454"/>
      <c r="F316" s="409"/>
      <c r="G316" s="440" t="s">
        <v>673</v>
      </c>
      <c r="H316" s="409"/>
      <c r="I316" s="761"/>
      <c r="J316" s="170" t="s">
        <v>482</v>
      </c>
      <c r="K316" s="454" t="s">
        <v>32</v>
      </c>
      <c r="L316" s="410">
        <v>2</v>
      </c>
      <c r="M316" s="409"/>
      <c r="N316" s="409"/>
      <c r="O316" s="407"/>
      <c r="P316" s="407"/>
      <c r="Q316" s="407"/>
      <c r="R316" s="407"/>
      <c r="S316" s="407"/>
      <c r="T316" s="407"/>
      <c r="U316" s="407"/>
      <c r="V316" s="407"/>
      <c r="W316" s="407"/>
      <c r="X316" s="407"/>
      <c r="Y316" s="407"/>
      <c r="Z316" s="407"/>
      <c r="AA316" s="407"/>
      <c r="AB316" s="407"/>
      <c r="AC316" s="407"/>
      <c r="AD316" s="407"/>
      <c r="AE316" s="407"/>
      <c r="AF316" s="407"/>
      <c r="AG316" s="407"/>
      <c r="AH316" s="407"/>
      <c r="AI316" s="407"/>
      <c r="AJ316" s="407"/>
      <c r="AK316" s="407"/>
      <c r="AL316" s="407"/>
      <c r="AM316" s="407"/>
      <c r="AN316" s="407"/>
      <c r="AO316" s="407"/>
      <c r="AP316" s="407"/>
      <c r="AQ316" s="407"/>
      <c r="AR316" s="407"/>
      <c r="AS316" s="407"/>
      <c r="AT316" s="407"/>
      <c r="AU316" s="407"/>
      <c r="AV316" s="407"/>
      <c r="AW316" s="407"/>
      <c r="AX316" s="407"/>
      <c r="AY316" s="531"/>
      <c r="AZ316" s="208"/>
      <c r="BA316" s="208"/>
      <c r="BB316" s="208"/>
      <c r="BC316" s="208"/>
      <c r="BD316" s="208"/>
      <c r="BE316" s="208"/>
      <c r="BF316" s="208"/>
      <c r="BG316" s="208"/>
      <c r="BH316" s="208"/>
      <c r="BI316" s="208"/>
      <c r="BJ316" s="208"/>
      <c r="BK316" s="208"/>
      <c r="BL316" s="208"/>
      <c r="BM316" s="208"/>
      <c r="BN316" s="208"/>
      <c r="BO316" s="208"/>
      <c r="BP316" s="208"/>
      <c r="BQ316" s="208"/>
      <c r="BR316" s="208"/>
      <c r="BS316" s="208"/>
      <c r="BT316" s="208"/>
      <c r="BU316" s="208"/>
      <c r="BV316" s="208"/>
      <c r="BW316" s="208"/>
      <c r="BX316" s="208"/>
      <c r="BY316" s="208"/>
      <c r="BZ316" s="208"/>
      <c r="CA316" s="208"/>
      <c r="CB316" s="208"/>
      <c r="CC316" s="208"/>
      <c r="CD316" s="208"/>
      <c r="CE316" s="208"/>
      <c r="CF316" s="208"/>
      <c r="CG316" s="208"/>
      <c r="CH316" s="208"/>
      <c r="CI316" s="208"/>
    </row>
    <row r="317" spans="1:108" s="395" customFormat="1" ht="15.75" x14ac:dyDescent="0.2">
      <c r="A317" s="408"/>
      <c r="B317" s="406"/>
      <c r="C317" s="406"/>
      <c r="D317" s="406"/>
      <c r="E317" s="406"/>
      <c r="F317" s="406"/>
      <c r="G317" s="406"/>
      <c r="H317" s="406"/>
      <c r="I317" s="406"/>
      <c r="J317" s="527"/>
      <c r="K317" s="406"/>
      <c r="L317" s="406"/>
      <c r="M317" s="406"/>
      <c r="N317" s="406"/>
      <c r="O317" s="407"/>
      <c r="P317" s="305"/>
      <c r="Q317" s="305"/>
      <c r="R317" s="305"/>
      <c r="S317" s="305"/>
      <c r="T317" s="305"/>
      <c r="U317" s="305"/>
      <c r="V317" s="305"/>
      <c r="W317" s="305"/>
      <c r="X317" s="305"/>
      <c r="Y317" s="305"/>
      <c r="Z317" s="305"/>
      <c r="AA317" s="305"/>
      <c r="AB317" s="305"/>
      <c r="AC317" s="305"/>
      <c r="AD317" s="305"/>
      <c r="AE317" s="305"/>
      <c r="AF317" s="305"/>
      <c r="AG317" s="305"/>
      <c r="AH317" s="305"/>
      <c r="AI317" s="305"/>
      <c r="AJ317" s="305"/>
      <c r="AK317" s="305"/>
      <c r="AL317" s="305"/>
      <c r="AM317" s="305"/>
      <c r="AN317" s="305"/>
      <c r="AO317" s="305"/>
      <c r="AP317" s="305"/>
      <c r="AQ317" s="305"/>
      <c r="AR317" s="305"/>
      <c r="AS317" s="305"/>
      <c r="AT317" s="305"/>
      <c r="AU317" s="305"/>
      <c r="AV317" s="305"/>
      <c r="AW317" s="305"/>
      <c r="AX317" s="305"/>
      <c r="AY317" s="208"/>
      <c r="AZ317" s="208"/>
      <c r="BA317" s="208"/>
      <c r="BB317" s="208"/>
      <c r="BC317" s="208"/>
      <c r="BD317" s="208"/>
      <c r="BE317" s="208"/>
      <c r="BF317" s="208"/>
      <c r="BG317" s="208"/>
      <c r="BH317" s="208"/>
      <c r="BI317" s="208"/>
      <c r="BJ317" s="208"/>
      <c r="BK317" s="208"/>
      <c r="BL317" s="208"/>
      <c r="BM317" s="208"/>
      <c r="BN317" s="208"/>
      <c r="BO317" s="208"/>
      <c r="BP317" s="208"/>
      <c r="BQ317" s="208"/>
      <c r="BR317" s="208"/>
      <c r="BS317" s="208"/>
      <c r="BT317" s="208"/>
      <c r="BU317" s="208"/>
      <c r="BV317" s="208"/>
      <c r="BW317" s="208"/>
      <c r="BX317" s="208"/>
      <c r="BY317" s="208"/>
      <c r="BZ317" s="208"/>
      <c r="CA317" s="208"/>
      <c r="CB317" s="208"/>
      <c r="CC317" s="208"/>
      <c r="CD317" s="208"/>
      <c r="CE317" s="208"/>
      <c r="CF317" s="208"/>
      <c r="CG317" s="208"/>
      <c r="CH317" s="208"/>
      <c r="CI317" s="208"/>
    </row>
    <row r="318" spans="1:108" s="303" customFormat="1" ht="13.5" thickBot="1" x14ac:dyDescent="0.25">
      <c r="A318" s="528"/>
      <c r="B318" s="406"/>
      <c r="C318" s="406"/>
      <c r="D318" s="406"/>
      <c r="E318" s="406"/>
      <c r="F318" s="406"/>
      <c r="G318" s="406"/>
      <c r="H318" s="406"/>
      <c r="I318" s="406"/>
      <c r="J318" s="527"/>
      <c r="K318" s="406"/>
      <c r="L318" s="406"/>
      <c r="M318" s="406"/>
      <c r="N318" s="406"/>
      <c r="O318" s="529"/>
      <c r="P318" s="373" t="e">
        <f>(#REF!+P314+#REF!+#REF!+#REF!+P292+P272)/7</f>
        <v>#REF!</v>
      </c>
      <c r="Q318" s="373" t="e">
        <f>(#REF!+Q314+#REF!+#REF!+#REF!+Q292+Q272)/7</f>
        <v>#REF!</v>
      </c>
      <c r="R318" s="373" t="e">
        <f>(#REF!+R314+#REF!+#REF!+#REF!+R292+R272)/7</f>
        <v>#REF!</v>
      </c>
      <c r="S318" s="373" t="e">
        <f>(#REF!+S314+#REF!+#REF!+#REF!+S292+S272)/7</f>
        <v>#REF!</v>
      </c>
      <c r="T318" s="373" t="e">
        <f>(#REF!+T314+#REF!+#REF!+#REF!+T292+T272)/7</f>
        <v>#REF!</v>
      </c>
      <c r="U318" s="373" t="e">
        <f>(#REF!+U314+#REF!+#REF!+#REF!+U292+U272)/7</f>
        <v>#REF!</v>
      </c>
      <c r="V318" s="373" t="e">
        <f>(#REF!+V314+#REF!+#REF!+#REF!+V292+V272)/7</f>
        <v>#REF!</v>
      </c>
      <c r="W318" s="373" t="e">
        <f>(#REF!+W314+#REF!+#REF!+#REF!+W292+W272)/7</f>
        <v>#REF!</v>
      </c>
      <c r="X318" s="373" t="e">
        <f>(#REF!+X314+#REF!+#REF!+#REF!+X292+X272)/7</f>
        <v>#REF!</v>
      </c>
      <c r="Y318" s="373" t="e">
        <f>(#REF!+Y314+#REF!+#REF!+#REF!+Y292+Y272)/7</f>
        <v>#REF!</v>
      </c>
      <c r="Z318" s="373" t="e">
        <f>(#REF!+Z314+#REF!+#REF!+#REF!+Z292+Z272)/7</f>
        <v>#REF!</v>
      </c>
      <c r="AA318" s="373" t="e">
        <f>(#REF!+AA314+#REF!+#REF!+#REF!+AA292+AA272)/7</f>
        <v>#REF!</v>
      </c>
      <c r="AB318" s="373" t="e">
        <f>(#REF!+AB314+#REF!+#REF!+#REF!+AB292+AB272)/7</f>
        <v>#REF!</v>
      </c>
      <c r="AC318" s="373" t="e">
        <f>(#REF!+AC314+#REF!+#REF!+#REF!+AC292+AC272)/7</f>
        <v>#REF!</v>
      </c>
      <c r="AD318" s="373" t="e">
        <f>(#REF!+AD314+#REF!+#REF!+#REF!+AD292+AD272)/7</f>
        <v>#REF!</v>
      </c>
      <c r="AE318" s="373" t="e">
        <f>(#REF!+AE314+#REF!+#REF!+#REF!+AE292+AE272)/7</f>
        <v>#REF!</v>
      </c>
      <c r="AF318" s="373" t="e">
        <f>(#REF!+AF314+#REF!+#REF!+#REF!+AF292+AF272)/7</f>
        <v>#REF!</v>
      </c>
      <c r="AG318" s="373" t="e">
        <f>(#REF!+AG314+#REF!+#REF!+#REF!+AG292+AG272)/7</f>
        <v>#REF!</v>
      </c>
      <c r="AH318" s="373" t="e">
        <f>(#REF!+AH314+#REF!+#REF!+#REF!+AH292+AH272)/7</f>
        <v>#REF!</v>
      </c>
      <c r="AI318" s="373" t="e">
        <f>(#REF!+AI314+#REF!+#REF!+#REF!+AI292+AI272)/7</f>
        <v>#REF!</v>
      </c>
      <c r="AJ318" s="373" t="e">
        <f>(#REF!+AJ314+#REF!+#REF!+#REF!+AJ292+AJ272)/7</f>
        <v>#REF!</v>
      </c>
      <c r="AK318" s="373" t="e">
        <f>(#REF!+AK314+#REF!+#REF!+#REF!+AK292+AK272)/7</f>
        <v>#REF!</v>
      </c>
      <c r="AL318" s="373" t="e">
        <f>(#REF!+AL314+#REF!+#REF!+#REF!+AL292+AL272)/7</f>
        <v>#REF!</v>
      </c>
      <c r="AM318" s="373" t="e">
        <f>(#REF!+AM314+#REF!+#REF!+#REF!+AM292+AM272)/7</f>
        <v>#REF!</v>
      </c>
      <c r="AN318" s="373" t="e">
        <f>(#REF!+AN314+#REF!+#REF!+#REF!+AN292+AN272)/7</f>
        <v>#REF!</v>
      </c>
      <c r="AO318" s="373" t="e">
        <f>(#REF!+AO314+#REF!+#REF!+#REF!+AO292+AO272)/7</f>
        <v>#REF!</v>
      </c>
      <c r="AP318" s="373" t="e">
        <f>(#REF!+AP314+#REF!+#REF!+#REF!+AP292+AP272)/7</f>
        <v>#REF!</v>
      </c>
      <c r="AQ318" s="373" t="e">
        <f>(#REF!+AQ314+#REF!+#REF!+#REF!+AQ292+AQ272)/7</f>
        <v>#REF!</v>
      </c>
      <c r="AR318" s="373" t="e">
        <f>(#REF!+AR314+#REF!+#REF!+#REF!+AR292+AR272)/7</f>
        <v>#REF!</v>
      </c>
      <c r="AS318" s="373" t="e">
        <f>(#REF!+AS314+#REF!+#REF!+#REF!+AS292+AS272)/7</f>
        <v>#REF!</v>
      </c>
      <c r="AT318" s="373" t="e">
        <f>(#REF!+AT314+#REF!+#REF!+#REF!+AT292+AT272)/7</f>
        <v>#REF!</v>
      </c>
      <c r="AU318" s="373" t="e">
        <f>(#REF!+AU314+#REF!+#REF!+#REF!+AU292+AU272)/7</f>
        <v>#REF!</v>
      </c>
      <c r="AV318" s="373" t="e">
        <f>(#REF!+AV314+#REF!+#REF!+#REF!+AV292+AV272)/7</f>
        <v>#REF!</v>
      </c>
      <c r="AW318" s="373" t="e">
        <f>(#REF!+AW314+#REF!+#REF!+#REF!+AW292+AW272)/7</f>
        <v>#REF!</v>
      </c>
      <c r="AX318" s="373" t="e">
        <f>(#REF!+AX314+#REF!+#REF!+#REF!+AX292+AX272)/7</f>
        <v>#REF!</v>
      </c>
    </row>
    <row r="319" spans="1:108" s="323" customFormat="1" ht="14.25" thickBot="1" x14ac:dyDescent="0.25">
      <c r="A319" s="664" t="s">
        <v>14</v>
      </c>
      <c r="B319" s="682"/>
      <c r="C319" s="682"/>
      <c r="D319" s="682"/>
      <c r="E319" s="682"/>
      <c r="F319" s="682"/>
      <c r="G319" s="682"/>
      <c r="H319" s="682"/>
      <c r="I319" s="682"/>
      <c r="J319" s="682"/>
      <c r="K319" s="682"/>
      <c r="L319" s="682"/>
      <c r="M319" s="682"/>
      <c r="N319" s="683"/>
      <c r="O319" s="526"/>
      <c r="P319" s="322"/>
      <c r="Q319" s="188"/>
      <c r="R319" s="188"/>
      <c r="S319" s="188"/>
      <c r="T319" s="188"/>
      <c r="U319" s="188"/>
      <c r="V319" s="188"/>
      <c r="W319" s="188"/>
      <c r="X319" s="188"/>
      <c r="Y319" s="188"/>
      <c r="Z319" s="188"/>
      <c r="AA319" s="188"/>
      <c r="AB319" s="188"/>
      <c r="AC319" s="188"/>
      <c r="AD319" s="188"/>
      <c r="AE319" s="188"/>
      <c r="AF319" s="188"/>
      <c r="AG319" s="188"/>
      <c r="AH319" s="188"/>
      <c r="AI319" s="188"/>
      <c r="AJ319" s="188"/>
      <c r="AK319" s="188"/>
      <c r="AL319" s="188"/>
      <c r="AM319" s="188"/>
      <c r="AN319" s="188"/>
      <c r="AO319" s="188"/>
      <c r="AP319" s="188"/>
      <c r="AQ319" s="188"/>
      <c r="AR319" s="188"/>
      <c r="AS319" s="188"/>
      <c r="AT319" s="188"/>
      <c r="AU319" s="188"/>
      <c r="AV319" s="188"/>
      <c r="AW319" s="188"/>
      <c r="AX319" s="188"/>
      <c r="AY319" s="315"/>
      <c r="AZ319" s="315"/>
      <c r="BA319" s="315"/>
      <c r="BB319" s="315"/>
      <c r="BC319" s="315"/>
      <c r="BD319" s="315"/>
      <c r="BE319" s="315"/>
      <c r="BF319" s="315"/>
      <c r="BG319" s="315"/>
      <c r="BH319" s="315"/>
      <c r="BI319" s="315"/>
      <c r="BJ319" s="315"/>
      <c r="BK319" s="315"/>
      <c r="BL319" s="315"/>
      <c r="BM319" s="315"/>
      <c r="BN319" s="315"/>
      <c r="BO319" s="315"/>
      <c r="BP319" s="315"/>
      <c r="BQ319" s="315"/>
      <c r="BR319" s="315"/>
      <c r="BS319" s="315"/>
      <c r="BT319" s="315"/>
      <c r="BU319" s="315"/>
      <c r="BV319" s="315"/>
      <c r="BW319" s="315"/>
      <c r="BX319" s="315"/>
      <c r="BY319" s="315"/>
      <c r="BZ319" s="315"/>
      <c r="CA319" s="315"/>
      <c r="CB319" s="315"/>
      <c r="CC319" s="315"/>
      <c r="CD319" s="315"/>
      <c r="CE319" s="315"/>
      <c r="CF319" s="315"/>
      <c r="CG319" s="315"/>
      <c r="CH319" s="315"/>
      <c r="CI319" s="315"/>
      <c r="CJ319" s="132"/>
      <c r="CK319" s="132"/>
      <c r="CL319" s="132"/>
      <c r="CM319" s="132"/>
      <c r="CN319" s="132"/>
      <c r="CO319" s="132"/>
      <c r="CP319" s="132"/>
      <c r="CQ319" s="132"/>
      <c r="CR319" s="132"/>
      <c r="CS319" s="132"/>
      <c r="CT319" s="132"/>
      <c r="CU319" s="132"/>
      <c r="CV319" s="132"/>
      <c r="CW319" s="132"/>
      <c r="CX319" s="132"/>
      <c r="CY319" s="132"/>
      <c r="CZ319" s="132"/>
      <c r="DA319" s="132"/>
      <c r="DB319" s="132"/>
      <c r="DC319" s="132"/>
      <c r="DD319" s="132"/>
    </row>
    <row r="320" spans="1:108" s="132" customFormat="1" ht="15.75" x14ac:dyDescent="0.2">
      <c r="A320" s="731">
        <v>1</v>
      </c>
      <c r="B320" s="692"/>
      <c r="C320" s="691" t="s">
        <v>26</v>
      </c>
      <c r="D320" s="691"/>
      <c r="E320" s="691"/>
      <c r="F320" s="691"/>
      <c r="G320" s="737" t="s">
        <v>289</v>
      </c>
      <c r="H320" s="737"/>
      <c r="I320" s="688"/>
      <c r="J320" s="451" t="s">
        <v>303</v>
      </c>
      <c r="K320" s="520" t="s">
        <v>309</v>
      </c>
      <c r="L320" s="520">
        <v>0.2</v>
      </c>
      <c r="M320" s="520"/>
      <c r="N320" s="481"/>
      <c r="O320" s="407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0"/>
      <c r="AA320" s="210"/>
      <c r="AB320" s="210"/>
      <c r="AC320" s="210"/>
      <c r="AD320" s="210"/>
      <c r="AE320" s="210"/>
      <c r="AF320" s="210"/>
      <c r="AG320" s="210"/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315"/>
      <c r="AZ320" s="315"/>
      <c r="BA320" s="315"/>
      <c r="BB320" s="315"/>
      <c r="BC320" s="315"/>
      <c r="BD320" s="315"/>
      <c r="BE320" s="315"/>
      <c r="BF320" s="315"/>
      <c r="BG320" s="315"/>
      <c r="BH320" s="315"/>
      <c r="BI320" s="315"/>
      <c r="BJ320" s="315"/>
      <c r="BK320" s="315"/>
      <c r="BL320" s="315"/>
      <c r="BM320" s="315"/>
      <c r="BN320" s="315"/>
      <c r="BO320" s="315"/>
      <c r="BP320" s="315"/>
      <c r="BQ320" s="315"/>
      <c r="BR320" s="315"/>
      <c r="BS320" s="315"/>
      <c r="BT320" s="315"/>
      <c r="BU320" s="315"/>
      <c r="BV320" s="315"/>
      <c r="BW320" s="315"/>
      <c r="BX320" s="315"/>
      <c r="BY320" s="315"/>
      <c r="BZ320" s="315"/>
      <c r="CA320" s="315"/>
      <c r="CB320" s="315"/>
      <c r="CC320" s="315"/>
      <c r="CD320" s="315"/>
      <c r="CE320" s="315"/>
      <c r="CF320" s="315"/>
      <c r="CG320" s="315"/>
      <c r="CH320" s="315"/>
      <c r="CI320" s="315"/>
    </row>
    <row r="321" spans="1:96" s="132" customFormat="1" ht="15.75" x14ac:dyDescent="0.2">
      <c r="A321" s="731"/>
      <c r="B321" s="692"/>
      <c r="C321" s="691"/>
      <c r="D321" s="696"/>
      <c r="E321" s="696"/>
      <c r="F321" s="696"/>
      <c r="G321" s="737"/>
      <c r="H321" s="738"/>
      <c r="I321" s="688"/>
      <c r="J321" s="452" t="s">
        <v>304</v>
      </c>
      <c r="K321" s="522" t="s">
        <v>302</v>
      </c>
      <c r="L321" s="522">
        <v>0.5</v>
      </c>
      <c r="M321" s="522"/>
      <c r="N321" s="452"/>
      <c r="O321" s="407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0"/>
      <c r="AA321" s="210"/>
      <c r="AB321" s="210"/>
      <c r="AC321" s="210"/>
      <c r="AD321" s="210"/>
      <c r="AE321" s="210"/>
      <c r="AF321" s="210"/>
      <c r="AG321" s="210"/>
      <c r="AH321" s="210"/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315"/>
      <c r="AZ321" s="315"/>
      <c r="BA321" s="315"/>
      <c r="BB321" s="315"/>
      <c r="BC321" s="315"/>
      <c r="BD321" s="315"/>
      <c r="BE321" s="315"/>
      <c r="BF321" s="315"/>
      <c r="BG321" s="315"/>
      <c r="BH321" s="315"/>
      <c r="BI321" s="315"/>
      <c r="BJ321" s="315"/>
      <c r="BK321" s="315"/>
      <c r="BL321" s="315"/>
      <c r="BM321" s="315"/>
      <c r="BN321" s="315"/>
      <c r="BO321" s="315"/>
      <c r="BP321" s="315"/>
      <c r="BQ321" s="315"/>
      <c r="BR321" s="315"/>
      <c r="BS321" s="315"/>
      <c r="BT321" s="315"/>
      <c r="BU321" s="315"/>
      <c r="BV321" s="315"/>
      <c r="BW321" s="315"/>
      <c r="BX321" s="315"/>
      <c r="BY321" s="315"/>
      <c r="BZ321" s="315"/>
      <c r="CA321" s="315"/>
      <c r="CB321" s="315"/>
      <c r="CC321" s="315"/>
      <c r="CD321" s="315"/>
      <c r="CE321" s="315"/>
      <c r="CF321" s="315"/>
      <c r="CG321" s="315"/>
      <c r="CH321" s="315"/>
      <c r="CI321" s="315"/>
    </row>
    <row r="322" spans="1:96" s="332" customFormat="1" ht="15.75" x14ac:dyDescent="0.2">
      <c r="A322" s="732"/>
      <c r="B322" s="693"/>
      <c r="C322" s="696"/>
      <c r="D322" s="189"/>
      <c r="E322" s="189"/>
      <c r="F322" s="189"/>
      <c r="G322" s="738"/>
      <c r="H322" s="523"/>
      <c r="I322" s="689"/>
      <c r="J322" s="452"/>
      <c r="K322" s="522"/>
      <c r="L322" s="522"/>
      <c r="M322" s="522"/>
      <c r="N322" s="524"/>
      <c r="O322" s="407"/>
      <c r="P322" s="305">
        <f t="shared" ref="P322:AX322" si="15">(P320+P321)/2</f>
        <v>0</v>
      </c>
      <c r="Q322" s="305">
        <f t="shared" si="15"/>
        <v>0</v>
      </c>
      <c r="R322" s="305">
        <f t="shared" si="15"/>
        <v>0</v>
      </c>
      <c r="S322" s="305">
        <f t="shared" si="15"/>
        <v>0</v>
      </c>
      <c r="T322" s="305">
        <f t="shared" si="15"/>
        <v>0</v>
      </c>
      <c r="U322" s="305">
        <f t="shared" si="15"/>
        <v>0</v>
      </c>
      <c r="V322" s="305">
        <f t="shared" si="15"/>
        <v>0</v>
      </c>
      <c r="W322" s="305">
        <f t="shared" si="15"/>
        <v>0</v>
      </c>
      <c r="X322" s="305">
        <f t="shared" si="15"/>
        <v>0</v>
      </c>
      <c r="Y322" s="305">
        <f t="shared" si="15"/>
        <v>0</v>
      </c>
      <c r="Z322" s="305">
        <f t="shared" si="15"/>
        <v>0</v>
      </c>
      <c r="AA322" s="305">
        <f t="shared" si="15"/>
        <v>0</v>
      </c>
      <c r="AB322" s="305">
        <f t="shared" si="15"/>
        <v>0</v>
      </c>
      <c r="AC322" s="305">
        <f t="shared" si="15"/>
        <v>0</v>
      </c>
      <c r="AD322" s="305">
        <f t="shared" si="15"/>
        <v>0</v>
      </c>
      <c r="AE322" s="305">
        <f t="shared" si="15"/>
        <v>0</v>
      </c>
      <c r="AF322" s="305">
        <f t="shared" si="15"/>
        <v>0</v>
      </c>
      <c r="AG322" s="305">
        <f t="shared" si="15"/>
        <v>0</v>
      </c>
      <c r="AH322" s="305">
        <f t="shared" si="15"/>
        <v>0</v>
      </c>
      <c r="AI322" s="305">
        <f t="shared" si="15"/>
        <v>0</v>
      </c>
      <c r="AJ322" s="305">
        <f t="shared" si="15"/>
        <v>0</v>
      </c>
      <c r="AK322" s="305">
        <f t="shared" si="15"/>
        <v>0</v>
      </c>
      <c r="AL322" s="305">
        <f t="shared" si="15"/>
        <v>0</v>
      </c>
      <c r="AM322" s="305">
        <f t="shared" si="15"/>
        <v>0</v>
      </c>
      <c r="AN322" s="305">
        <f t="shared" si="15"/>
        <v>0</v>
      </c>
      <c r="AO322" s="305">
        <f t="shared" si="15"/>
        <v>0</v>
      </c>
      <c r="AP322" s="305">
        <f t="shared" si="15"/>
        <v>0</v>
      </c>
      <c r="AQ322" s="305">
        <f t="shared" si="15"/>
        <v>0</v>
      </c>
      <c r="AR322" s="305">
        <f t="shared" si="15"/>
        <v>0</v>
      </c>
      <c r="AS322" s="305">
        <f t="shared" si="15"/>
        <v>0</v>
      </c>
      <c r="AT322" s="305">
        <f t="shared" si="15"/>
        <v>0</v>
      </c>
      <c r="AU322" s="305">
        <f t="shared" si="15"/>
        <v>0</v>
      </c>
      <c r="AV322" s="305">
        <f t="shared" si="15"/>
        <v>0</v>
      </c>
      <c r="AW322" s="305">
        <f t="shared" si="15"/>
        <v>0</v>
      </c>
      <c r="AX322" s="305">
        <f t="shared" si="15"/>
        <v>0</v>
      </c>
      <c r="AY322" s="315"/>
      <c r="AZ322" s="315"/>
      <c r="BA322" s="315"/>
      <c r="BB322" s="315"/>
      <c r="BC322" s="315"/>
      <c r="BD322" s="315"/>
      <c r="BE322" s="315"/>
      <c r="BF322" s="315"/>
      <c r="BG322" s="315"/>
      <c r="BH322" s="315"/>
      <c r="BI322" s="315"/>
      <c r="BJ322" s="315"/>
      <c r="BK322" s="315"/>
      <c r="BL322" s="315"/>
      <c r="BM322" s="315"/>
      <c r="BN322" s="315"/>
      <c r="BO322" s="315"/>
      <c r="BP322" s="315"/>
      <c r="BQ322" s="315"/>
      <c r="BR322" s="315"/>
      <c r="BS322" s="315"/>
      <c r="BT322" s="315"/>
      <c r="BU322" s="315"/>
      <c r="BV322" s="315"/>
      <c r="BW322" s="315"/>
      <c r="BX322" s="315"/>
      <c r="BY322" s="315"/>
      <c r="BZ322" s="315"/>
      <c r="CA322" s="315"/>
      <c r="CB322" s="315"/>
      <c r="CC322" s="315"/>
      <c r="CD322" s="315"/>
      <c r="CE322" s="315"/>
      <c r="CF322" s="315"/>
      <c r="CG322" s="315"/>
      <c r="CH322" s="315"/>
      <c r="CI322" s="315"/>
      <c r="CJ322" s="132"/>
      <c r="CK322" s="132"/>
      <c r="CL322" s="132"/>
      <c r="CM322" s="132"/>
      <c r="CN322" s="132"/>
      <c r="CO322" s="132"/>
      <c r="CP322" s="132"/>
      <c r="CQ322" s="132"/>
      <c r="CR322" s="132"/>
    </row>
    <row r="323" spans="1:96" s="132" customFormat="1" ht="15.75" x14ac:dyDescent="0.2">
      <c r="A323" s="730">
        <v>2</v>
      </c>
      <c r="B323" s="729"/>
      <c r="C323" s="690" t="s">
        <v>290</v>
      </c>
      <c r="D323" s="690"/>
      <c r="E323" s="690"/>
      <c r="F323" s="690"/>
      <c r="G323" s="760" t="s">
        <v>291</v>
      </c>
      <c r="H323" s="760"/>
      <c r="I323" s="687"/>
      <c r="J323" s="452" t="s">
        <v>305</v>
      </c>
      <c r="K323" s="452" t="s">
        <v>31</v>
      </c>
      <c r="L323" s="452">
        <v>2</v>
      </c>
      <c r="M323" s="452"/>
      <c r="N323" s="452"/>
      <c r="O323" s="407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0"/>
      <c r="AA323" s="210"/>
      <c r="AB323" s="210"/>
      <c r="AC323" s="210"/>
      <c r="AD323" s="210"/>
      <c r="AE323" s="210"/>
      <c r="AF323" s="210"/>
      <c r="AG323" s="210"/>
      <c r="AH323" s="210"/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315"/>
      <c r="AZ323" s="315"/>
      <c r="BA323" s="315"/>
      <c r="BB323" s="315"/>
      <c r="BC323" s="315"/>
      <c r="BD323" s="315"/>
      <c r="BE323" s="315"/>
      <c r="BF323" s="315"/>
      <c r="BG323" s="315"/>
      <c r="BH323" s="315"/>
      <c r="BI323" s="315"/>
      <c r="BJ323" s="315"/>
      <c r="BK323" s="315"/>
      <c r="BL323" s="315"/>
      <c r="BM323" s="315"/>
      <c r="BN323" s="315"/>
      <c r="BO323" s="315"/>
      <c r="BP323" s="315"/>
      <c r="BQ323" s="315"/>
      <c r="BR323" s="315"/>
      <c r="BS323" s="315"/>
      <c r="BT323" s="315"/>
      <c r="BU323" s="315"/>
      <c r="BV323" s="315"/>
      <c r="BW323" s="315"/>
      <c r="BX323" s="315"/>
      <c r="BY323" s="315"/>
      <c r="BZ323" s="315"/>
      <c r="CA323" s="315"/>
      <c r="CB323" s="315"/>
      <c r="CC323" s="315"/>
      <c r="CD323" s="315"/>
      <c r="CE323" s="315"/>
      <c r="CF323" s="315"/>
      <c r="CG323" s="315"/>
      <c r="CH323" s="315"/>
      <c r="CI323" s="315"/>
    </row>
    <row r="324" spans="1:96" s="132" customFormat="1" ht="15.75" x14ac:dyDescent="0.2">
      <c r="A324" s="731"/>
      <c r="B324" s="692"/>
      <c r="C324" s="691"/>
      <c r="D324" s="696"/>
      <c r="E324" s="696"/>
      <c r="F324" s="696"/>
      <c r="G324" s="737"/>
      <c r="H324" s="738"/>
      <c r="I324" s="688"/>
      <c r="J324" s="452" t="s">
        <v>306</v>
      </c>
      <c r="K324" s="452" t="s">
        <v>309</v>
      </c>
      <c r="L324" s="452">
        <v>100</v>
      </c>
      <c r="M324" s="452"/>
      <c r="N324" s="524"/>
      <c r="O324" s="407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0"/>
      <c r="AA324" s="210"/>
      <c r="AB324" s="210"/>
      <c r="AC324" s="210"/>
      <c r="AD324" s="210"/>
      <c r="AE324" s="210"/>
      <c r="AF324" s="210"/>
      <c r="AG324" s="210"/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315"/>
      <c r="AZ324" s="315"/>
      <c r="BA324" s="315"/>
      <c r="BB324" s="315"/>
      <c r="BC324" s="315"/>
      <c r="BD324" s="315"/>
      <c r="BE324" s="315"/>
      <c r="BF324" s="315"/>
      <c r="BG324" s="315"/>
      <c r="BH324" s="315"/>
      <c r="BI324" s="315"/>
      <c r="BJ324" s="315"/>
      <c r="BK324" s="315"/>
      <c r="BL324" s="315"/>
      <c r="BM324" s="315"/>
      <c r="BN324" s="315"/>
      <c r="BO324" s="315"/>
      <c r="BP324" s="315"/>
      <c r="BQ324" s="315"/>
      <c r="BR324" s="315"/>
      <c r="BS324" s="315"/>
      <c r="BT324" s="315"/>
      <c r="BU324" s="315"/>
      <c r="BV324" s="315"/>
      <c r="BW324" s="315"/>
      <c r="BX324" s="315"/>
      <c r="BY324" s="315"/>
      <c r="BZ324" s="315"/>
      <c r="CA324" s="315"/>
      <c r="CB324" s="315"/>
      <c r="CC324" s="315"/>
      <c r="CD324" s="315"/>
      <c r="CE324" s="315"/>
      <c r="CF324" s="315"/>
      <c r="CG324" s="315"/>
      <c r="CH324" s="315"/>
      <c r="CI324" s="315"/>
    </row>
    <row r="325" spans="1:96" s="332" customFormat="1" ht="15.75" x14ac:dyDescent="0.2">
      <c r="A325" s="732"/>
      <c r="B325" s="693"/>
      <c r="C325" s="696"/>
      <c r="D325" s="189"/>
      <c r="E325" s="189"/>
      <c r="F325" s="189"/>
      <c r="G325" s="738"/>
      <c r="H325" s="523"/>
      <c r="I325" s="689"/>
      <c r="J325" s="452"/>
      <c r="K325" s="452"/>
      <c r="L325" s="452"/>
      <c r="M325" s="452"/>
      <c r="N325" s="524"/>
      <c r="O325" s="407"/>
      <c r="P325" s="305">
        <f t="shared" ref="P325:AX325" si="16">(P323+P324)/2</f>
        <v>0</v>
      </c>
      <c r="Q325" s="305">
        <f t="shared" si="16"/>
        <v>0</v>
      </c>
      <c r="R325" s="305">
        <f t="shared" si="16"/>
        <v>0</v>
      </c>
      <c r="S325" s="305">
        <f t="shared" si="16"/>
        <v>0</v>
      </c>
      <c r="T325" s="305">
        <f t="shared" si="16"/>
        <v>0</v>
      </c>
      <c r="U325" s="305">
        <f t="shared" si="16"/>
        <v>0</v>
      </c>
      <c r="V325" s="305">
        <f t="shared" si="16"/>
        <v>0</v>
      </c>
      <c r="W325" s="305">
        <f t="shared" si="16"/>
        <v>0</v>
      </c>
      <c r="X325" s="305">
        <f t="shared" si="16"/>
        <v>0</v>
      </c>
      <c r="Y325" s="305">
        <f t="shared" si="16"/>
        <v>0</v>
      </c>
      <c r="Z325" s="305">
        <f t="shared" si="16"/>
        <v>0</v>
      </c>
      <c r="AA325" s="305">
        <f t="shared" si="16"/>
        <v>0</v>
      </c>
      <c r="AB325" s="305">
        <f t="shared" si="16"/>
        <v>0</v>
      </c>
      <c r="AC325" s="305">
        <f t="shared" si="16"/>
        <v>0</v>
      </c>
      <c r="AD325" s="305">
        <f t="shared" si="16"/>
        <v>0</v>
      </c>
      <c r="AE325" s="305">
        <f t="shared" si="16"/>
        <v>0</v>
      </c>
      <c r="AF325" s="305">
        <f t="shared" si="16"/>
        <v>0</v>
      </c>
      <c r="AG325" s="305">
        <f t="shared" si="16"/>
        <v>0</v>
      </c>
      <c r="AH325" s="305">
        <f t="shared" si="16"/>
        <v>0</v>
      </c>
      <c r="AI325" s="305">
        <f t="shared" si="16"/>
        <v>0</v>
      </c>
      <c r="AJ325" s="305">
        <f t="shared" si="16"/>
        <v>0</v>
      </c>
      <c r="AK325" s="305">
        <f t="shared" si="16"/>
        <v>0</v>
      </c>
      <c r="AL325" s="305">
        <f t="shared" si="16"/>
        <v>0</v>
      </c>
      <c r="AM325" s="305">
        <f t="shared" si="16"/>
        <v>0</v>
      </c>
      <c r="AN325" s="305">
        <f t="shared" si="16"/>
        <v>0</v>
      </c>
      <c r="AO325" s="305">
        <f t="shared" si="16"/>
        <v>0</v>
      </c>
      <c r="AP325" s="305">
        <f t="shared" si="16"/>
        <v>0</v>
      </c>
      <c r="AQ325" s="305">
        <f t="shared" si="16"/>
        <v>0</v>
      </c>
      <c r="AR325" s="305">
        <f t="shared" si="16"/>
        <v>0</v>
      </c>
      <c r="AS325" s="305">
        <f t="shared" si="16"/>
        <v>0</v>
      </c>
      <c r="AT325" s="305">
        <f t="shared" si="16"/>
        <v>0</v>
      </c>
      <c r="AU325" s="305">
        <f t="shared" si="16"/>
        <v>0</v>
      </c>
      <c r="AV325" s="305">
        <f t="shared" si="16"/>
        <v>0</v>
      </c>
      <c r="AW325" s="305">
        <f t="shared" si="16"/>
        <v>0</v>
      </c>
      <c r="AX325" s="305">
        <f t="shared" si="16"/>
        <v>0</v>
      </c>
      <c r="AY325" s="315"/>
      <c r="AZ325" s="315"/>
      <c r="BA325" s="315"/>
      <c r="BB325" s="315"/>
      <c r="BC325" s="315"/>
      <c r="BD325" s="315"/>
      <c r="BE325" s="315"/>
      <c r="BF325" s="315"/>
      <c r="BG325" s="315"/>
      <c r="BH325" s="315"/>
      <c r="BI325" s="315"/>
      <c r="BJ325" s="315"/>
      <c r="BK325" s="315"/>
      <c r="BL325" s="315"/>
      <c r="BM325" s="315"/>
      <c r="BN325" s="315"/>
      <c r="BO325" s="315"/>
      <c r="BP325" s="315"/>
      <c r="BQ325" s="315"/>
      <c r="BR325" s="315"/>
      <c r="BS325" s="315"/>
      <c r="BT325" s="315"/>
      <c r="BU325" s="315"/>
      <c r="BV325" s="315"/>
      <c r="BW325" s="315"/>
      <c r="BX325" s="315"/>
      <c r="BY325" s="315"/>
      <c r="BZ325" s="315"/>
      <c r="CA325" s="315"/>
      <c r="CB325" s="315"/>
      <c r="CC325" s="315"/>
      <c r="CD325" s="315"/>
      <c r="CE325" s="315"/>
      <c r="CF325" s="315"/>
      <c r="CG325" s="315"/>
      <c r="CH325" s="315"/>
      <c r="CI325" s="315"/>
      <c r="CJ325" s="132"/>
      <c r="CK325" s="132"/>
      <c r="CL325" s="132"/>
      <c r="CM325" s="132"/>
      <c r="CN325" s="132"/>
      <c r="CO325" s="132"/>
      <c r="CP325" s="132"/>
      <c r="CQ325" s="132"/>
      <c r="CR325" s="132"/>
    </row>
    <row r="326" spans="1:96" s="132" customFormat="1" ht="76.5" x14ac:dyDescent="0.2">
      <c r="A326" s="730">
        <v>3</v>
      </c>
      <c r="B326" s="729"/>
      <c r="C326" s="690" t="s">
        <v>292</v>
      </c>
      <c r="D326" s="690"/>
      <c r="E326" s="690"/>
      <c r="F326" s="690"/>
      <c r="G326" s="760" t="s">
        <v>293</v>
      </c>
      <c r="H326" s="760"/>
      <c r="I326" s="687"/>
      <c r="J326" s="452" t="s">
        <v>322</v>
      </c>
      <c r="K326" s="452" t="s">
        <v>32</v>
      </c>
      <c r="L326" s="452">
        <f>5+5+5+7+7+2+2</f>
        <v>33</v>
      </c>
      <c r="M326" s="452"/>
      <c r="N326" s="452"/>
      <c r="O326" s="407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0"/>
      <c r="AA326" s="210"/>
      <c r="AB326" s="210"/>
      <c r="AC326" s="210"/>
      <c r="AD326" s="210"/>
      <c r="AE326" s="210"/>
      <c r="AF326" s="210"/>
      <c r="AG326" s="210"/>
      <c r="AH326" s="210"/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315"/>
      <c r="AZ326" s="315"/>
      <c r="BA326" s="315"/>
      <c r="BB326" s="315"/>
      <c r="BC326" s="315"/>
      <c r="BD326" s="315"/>
      <c r="BE326" s="315"/>
      <c r="BF326" s="315"/>
      <c r="BG326" s="315"/>
      <c r="BH326" s="315"/>
      <c r="BI326" s="315"/>
      <c r="BJ326" s="315"/>
      <c r="BK326" s="315"/>
      <c r="BL326" s="315"/>
      <c r="BM326" s="315"/>
      <c r="BN326" s="315"/>
      <c r="BO326" s="315"/>
      <c r="BP326" s="315"/>
      <c r="BQ326" s="315"/>
      <c r="BR326" s="315"/>
      <c r="BS326" s="315"/>
      <c r="BT326" s="315"/>
      <c r="BU326" s="315"/>
      <c r="BV326" s="315"/>
      <c r="BW326" s="315"/>
      <c r="BX326" s="315"/>
      <c r="BY326" s="315"/>
      <c r="BZ326" s="315"/>
      <c r="CA326" s="315"/>
      <c r="CB326" s="315"/>
      <c r="CC326" s="315"/>
      <c r="CD326" s="315"/>
      <c r="CE326" s="315"/>
      <c r="CF326" s="315"/>
      <c r="CG326" s="315"/>
      <c r="CH326" s="315"/>
      <c r="CI326" s="315"/>
    </row>
    <row r="327" spans="1:96" s="132" customFormat="1" ht="15.75" x14ac:dyDescent="0.2">
      <c r="A327" s="731"/>
      <c r="B327" s="692"/>
      <c r="C327" s="691"/>
      <c r="D327" s="691"/>
      <c r="E327" s="691"/>
      <c r="F327" s="691"/>
      <c r="G327" s="737"/>
      <c r="H327" s="737"/>
      <c r="I327" s="688"/>
      <c r="J327" s="452" t="s">
        <v>307</v>
      </c>
      <c r="K327" s="452" t="s">
        <v>309</v>
      </c>
      <c r="L327" s="452">
        <v>21.2</v>
      </c>
      <c r="M327" s="452"/>
      <c r="N327" s="452"/>
      <c r="O327" s="407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0"/>
      <c r="AA327" s="210"/>
      <c r="AB327" s="210"/>
      <c r="AC327" s="210"/>
      <c r="AD327" s="210"/>
      <c r="AE327" s="210"/>
      <c r="AF327" s="210"/>
      <c r="AG327" s="210"/>
      <c r="AH327" s="210"/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315"/>
      <c r="AZ327" s="315"/>
      <c r="BA327" s="315"/>
      <c r="BB327" s="315"/>
      <c r="BC327" s="315"/>
      <c r="BD327" s="315"/>
      <c r="BE327" s="315"/>
      <c r="BF327" s="315"/>
      <c r="BG327" s="315"/>
      <c r="BH327" s="315"/>
      <c r="BI327" s="315"/>
      <c r="BJ327" s="315"/>
      <c r="BK327" s="315"/>
      <c r="BL327" s="315"/>
      <c r="BM327" s="315"/>
      <c r="BN327" s="315"/>
      <c r="BO327" s="315"/>
      <c r="BP327" s="315"/>
      <c r="BQ327" s="315"/>
      <c r="BR327" s="315"/>
      <c r="BS327" s="315"/>
      <c r="BT327" s="315"/>
      <c r="BU327" s="315"/>
      <c r="BV327" s="315"/>
      <c r="BW327" s="315"/>
      <c r="BX327" s="315"/>
      <c r="BY327" s="315"/>
      <c r="BZ327" s="315"/>
      <c r="CA327" s="315"/>
      <c r="CB327" s="315"/>
      <c r="CC327" s="315"/>
      <c r="CD327" s="315"/>
      <c r="CE327" s="315"/>
      <c r="CF327" s="315"/>
      <c r="CG327" s="315"/>
      <c r="CH327" s="315"/>
      <c r="CI327" s="315"/>
    </row>
    <row r="328" spans="1:96" s="132" customFormat="1" ht="15.75" x14ac:dyDescent="0.2">
      <c r="A328" s="731"/>
      <c r="B328" s="692"/>
      <c r="C328" s="691"/>
      <c r="D328" s="696"/>
      <c r="E328" s="696"/>
      <c r="F328" s="696"/>
      <c r="G328" s="737"/>
      <c r="H328" s="738"/>
      <c r="I328" s="688"/>
      <c r="J328" s="452" t="s">
        <v>308</v>
      </c>
      <c r="K328" s="452" t="s">
        <v>309</v>
      </c>
      <c r="L328" s="452">
        <v>10</v>
      </c>
      <c r="M328" s="452"/>
      <c r="N328" s="452"/>
      <c r="O328" s="407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0"/>
      <c r="AA328" s="210"/>
      <c r="AB328" s="210"/>
      <c r="AC328" s="210"/>
      <c r="AD328" s="210"/>
      <c r="AE328" s="210"/>
      <c r="AF328" s="210"/>
      <c r="AG328" s="210"/>
      <c r="AH328" s="210"/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315"/>
      <c r="AZ328" s="315"/>
      <c r="BA328" s="315"/>
      <c r="BB328" s="315"/>
      <c r="BC328" s="315"/>
      <c r="BD328" s="315"/>
      <c r="BE328" s="315"/>
      <c r="BF328" s="315"/>
      <c r="BG328" s="315"/>
      <c r="BH328" s="315"/>
      <c r="BI328" s="315"/>
      <c r="BJ328" s="315"/>
      <c r="BK328" s="315"/>
      <c r="BL328" s="315"/>
      <c r="BM328" s="315"/>
      <c r="BN328" s="315"/>
      <c r="BO328" s="315"/>
      <c r="BP328" s="315"/>
      <c r="BQ328" s="315"/>
      <c r="BR328" s="315"/>
      <c r="BS328" s="315"/>
      <c r="BT328" s="315"/>
      <c r="BU328" s="315"/>
      <c r="BV328" s="315"/>
      <c r="BW328" s="315"/>
      <c r="BX328" s="315"/>
      <c r="BY328" s="315"/>
      <c r="BZ328" s="315"/>
      <c r="CA328" s="315"/>
      <c r="CB328" s="315"/>
      <c r="CC328" s="315"/>
      <c r="CD328" s="315"/>
      <c r="CE328" s="315"/>
      <c r="CF328" s="315"/>
      <c r="CG328" s="315"/>
      <c r="CH328" s="315"/>
      <c r="CI328" s="315"/>
    </row>
    <row r="329" spans="1:96" s="332" customFormat="1" ht="15.75" x14ac:dyDescent="0.2">
      <c r="A329" s="732"/>
      <c r="B329" s="693"/>
      <c r="C329" s="696"/>
      <c r="D329" s="333"/>
      <c r="E329" s="333"/>
      <c r="F329" s="333"/>
      <c r="G329" s="738"/>
      <c r="H329" s="331"/>
      <c r="I329" s="689"/>
      <c r="J329" s="452"/>
      <c r="K329" s="452"/>
      <c r="L329" s="452"/>
      <c r="M329" s="452"/>
      <c r="N329" s="524"/>
      <c r="O329" s="407"/>
      <c r="P329" s="305">
        <f t="shared" ref="P329:AX329" si="17">(P326+P327+P328)/3</f>
        <v>0</v>
      </c>
      <c r="Q329" s="305">
        <f t="shared" si="17"/>
        <v>0</v>
      </c>
      <c r="R329" s="305">
        <f t="shared" si="17"/>
        <v>0</v>
      </c>
      <c r="S329" s="305">
        <f t="shared" si="17"/>
        <v>0</v>
      </c>
      <c r="T329" s="305">
        <f t="shared" si="17"/>
        <v>0</v>
      </c>
      <c r="U329" s="305">
        <f t="shared" si="17"/>
        <v>0</v>
      </c>
      <c r="V329" s="305">
        <f t="shared" si="17"/>
        <v>0</v>
      </c>
      <c r="W329" s="305">
        <f t="shared" si="17"/>
        <v>0</v>
      </c>
      <c r="X329" s="305">
        <f t="shared" si="17"/>
        <v>0</v>
      </c>
      <c r="Y329" s="305">
        <f t="shared" si="17"/>
        <v>0</v>
      </c>
      <c r="Z329" s="305">
        <f t="shared" si="17"/>
        <v>0</v>
      </c>
      <c r="AA329" s="305">
        <f t="shared" si="17"/>
        <v>0</v>
      </c>
      <c r="AB329" s="305">
        <f t="shared" si="17"/>
        <v>0</v>
      </c>
      <c r="AC329" s="305">
        <f t="shared" si="17"/>
        <v>0</v>
      </c>
      <c r="AD329" s="305">
        <f t="shared" si="17"/>
        <v>0</v>
      </c>
      <c r="AE329" s="305">
        <f t="shared" si="17"/>
        <v>0</v>
      </c>
      <c r="AF329" s="305">
        <f t="shared" si="17"/>
        <v>0</v>
      </c>
      <c r="AG329" s="305">
        <f t="shared" si="17"/>
        <v>0</v>
      </c>
      <c r="AH329" s="305">
        <f t="shared" si="17"/>
        <v>0</v>
      </c>
      <c r="AI329" s="305">
        <f t="shared" si="17"/>
        <v>0</v>
      </c>
      <c r="AJ329" s="305">
        <f t="shared" si="17"/>
        <v>0</v>
      </c>
      <c r="AK329" s="305">
        <f t="shared" si="17"/>
        <v>0</v>
      </c>
      <c r="AL329" s="305">
        <f t="shared" si="17"/>
        <v>0</v>
      </c>
      <c r="AM329" s="305">
        <f t="shared" si="17"/>
        <v>0</v>
      </c>
      <c r="AN329" s="305">
        <f t="shared" si="17"/>
        <v>0</v>
      </c>
      <c r="AO329" s="305">
        <f t="shared" si="17"/>
        <v>0</v>
      </c>
      <c r="AP329" s="305">
        <f t="shared" si="17"/>
        <v>0</v>
      </c>
      <c r="AQ329" s="305">
        <f t="shared" si="17"/>
        <v>0</v>
      </c>
      <c r="AR329" s="305">
        <f t="shared" si="17"/>
        <v>0</v>
      </c>
      <c r="AS329" s="305">
        <f t="shared" si="17"/>
        <v>0</v>
      </c>
      <c r="AT329" s="305">
        <f t="shared" si="17"/>
        <v>0</v>
      </c>
      <c r="AU329" s="305">
        <f t="shared" si="17"/>
        <v>0</v>
      </c>
      <c r="AV329" s="305">
        <f t="shared" si="17"/>
        <v>0</v>
      </c>
      <c r="AW329" s="305">
        <f t="shared" si="17"/>
        <v>0</v>
      </c>
      <c r="AX329" s="305">
        <f t="shared" si="17"/>
        <v>0</v>
      </c>
      <c r="AY329" s="315"/>
      <c r="AZ329" s="315"/>
      <c r="BA329" s="315"/>
      <c r="BB329" s="315"/>
      <c r="BC329" s="315"/>
      <c r="BD329" s="315"/>
      <c r="BE329" s="315"/>
      <c r="BF329" s="315"/>
      <c r="BG329" s="315"/>
      <c r="BH329" s="315"/>
      <c r="BI329" s="315"/>
      <c r="BJ329" s="315"/>
      <c r="BK329" s="315"/>
      <c r="BL329" s="315"/>
      <c r="BM329" s="315"/>
      <c r="BN329" s="315"/>
      <c r="BO329" s="315"/>
      <c r="BP329" s="315"/>
      <c r="BQ329" s="315"/>
      <c r="BR329" s="315"/>
      <c r="BS329" s="315"/>
      <c r="BT329" s="315"/>
      <c r="BU329" s="315"/>
      <c r="BV329" s="315"/>
      <c r="BW329" s="315"/>
      <c r="BX329" s="315"/>
      <c r="BY329" s="315"/>
      <c r="BZ329" s="315"/>
      <c r="CA329" s="315"/>
      <c r="CB329" s="315"/>
      <c r="CC329" s="315"/>
      <c r="CD329" s="315"/>
      <c r="CE329" s="315"/>
      <c r="CF329" s="315"/>
      <c r="CG329" s="315"/>
      <c r="CH329" s="315"/>
      <c r="CI329" s="315"/>
      <c r="CJ329" s="132"/>
      <c r="CK329" s="132"/>
      <c r="CL329" s="132"/>
      <c r="CM329" s="132"/>
      <c r="CN329" s="132"/>
      <c r="CO329" s="132"/>
      <c r="CP329" s="132"/>
      <c r="CQ329" s="132"/>
      <c r="CR329" s="132"/>
    </row>
    <row r="330" spans="1:96" s="332" customFormat="1" ht="26.25" thickBot="1" x14ac:dyDescent="0.25">
      <c r="A330" s="478">
        <v>4</v>
      </c>
      <c r="B330" s="465"/>
      <c r="C330" s="467" t="s">
        <v>27</v>
      </c>
      <c r="D330" s="462"/>
      <c r="E330" s="462"/>
      <c r="F330" s="462"/>
      <c r="G330" s="525" t="s">
        <v>294</v>
      </c>
      <c r="H330" s="525"/>
      <c r="I330" s="511"/>
      <c r="J330" s="511" t="s">
        <v>323</v>
      </c>
      <c r="K330" s="511"/>
      <c r="L330" s="511"/>
      <c r="M330" s="511"/>
      <c r="N330" s="640"/>
      <c r="O330" s="407"/>
      <c r="P330" s="305"/>
      <c r="Q330" s="305"/>
      <c r="R330" s="305"/>
      <c r="S330" s="305"/>
      <c r="T330" s="305"/>
      <c r="U330" s="305"/>
      <c r="V330" s="305"/>
      <c r="W330" s="305"/>
      <c r="X330" s="305"/>
      <c r="Y330" s="305"/>
      <c r="Z330" s="305"/>
      <c r="AA330" s="305"/>
      <c r="AB330" s="305"/>
      <c r="AC330" s="305"/>
      <c r="AD330" s="305"/>
      <c r="AE330" s="305"/>
      <c r="AF330" s="305"/>
      <c r="AG330" s="305"/>
      <c r="AH330" s="305"/>
      <c r="AI330" s="305"/>
      <c r="AJ330" s="305"/>
      <c r="AK330" s="305"/>
      <c r="AL330" s="305"/>
      <c r="AM330" s="305"/>
      <c r="AN330" s="305"/>
      <c r="AO330" s="305"/>
      <c r="AP330" s="305"/>
      <c r="AQ330" s="305"/>
      <c r="AR330" s="305"/>
      <c r="AS330" s="305"/>
      <c r="AT330" s="305"/>
      <c r="AU330" s="305"/>
      <c r="AV330" s="305"/>
      <c r="AW330" s="305"/>
      <c r="AX330" s="305"/>
      <c r="AY330" s="315"/>
      <c r="AZ330" s="315"/>
      <c r="BA330" s="315"/>
      <c r="BB330" s="315"/>
      <c r="BC330" s="315"/>
      <c r="BD330" s="315"/>
      <c r="BE330" s="315"/>
      <c r="BF330" s="315"/>
      <c r="BG330" s="315"/>
      <c r="BH330" s="315"/>
      <c r="BI330" s="315"/>
      <c r="BJ330" s="315"/>
      <c r="BK330" s="315"/>
      <c r="BL330" s="315"/>
      <c r="BM330" s="315"/>
      <c r="BN330" s="315"/>
      <c r="BO330" s="315"/>
      <c r="BP330" s="315"/>
      <c r="BQ330" s="315"/>
      <c r="BR330" s="315"/>
      <c r="BS330" s="315"/>
      <c r="BT330" s="315"/>
      <c r="BU330" s="315"/>
      <c r="BV330" s="315"/>
      <c r="BW330" s="315"/>
      <c r="BX330" s="315"/>
      <c r="BY330" s="315"/>
      <c r="BZ330" s="315"/>
      <c r="CA330" s="315"/>
      <c r="CB330" s="315"/>
      <c r="CC330" s="315"/>
      <c r="CD330" s="315"/>
      <c r="CE330" s="315"/>
      <c r="CF330" s="315"/>
      <c r="CG330" s="315"/>
      <c r="CH330" s="315"/>
      <c r="CI330" s="315"/>
      <c r="CJ330" s="132"/>
      <c r="CK330" s="132"/>
      <c r="CL330" s="132"/>
      <c r="CM330" s="132"/>
      <c r="CN330" s="132"/>
      <c r="CO330" s="132"/>
      <c r="CP330" s="132"/>
      <c r="CQ330" s="132"/>
      <c r="CR330" s="132"/>
    </row>
    <row r="331" spans="1:96" s="337" customFormat="1" ht="14.25" thickBot="1" x14ac:dyDescent="0.25">
      <c r="A331" s="664" t="s">
        <v>20</v>
      </c>
      <c r="B331" s="682"/>
      <c r="C331" s="682"/>
      <c r="D331" s="682"/>
      <c r="E331" s="682"/>
      <c r="F331" s="682"/>
      <c r="G331" s="682"/>
      <c r="H331" s="682"/>
      <c r="I331" s="682"/>
      <c r="J331" s="682"/>
      <c r="K331" s="682"/>
      <c r="L331" s="682"/>
      <c r="M331" s="682"/>
      <c r="N331" s="683"/>
      <c r="O331" s="638"/>
      <c r="P331" s="336"/>
      <c r="Q331" s="336"/>
      <c r="R331" s="336"/>
      <c r="S331" s="336"/>
      <c r="T331" s="336"/>
      <c r="U331" s="336"/>
      <c r="V331" s="336"/>
      <c r="W331" s="336"/>
      <c r="X331" s="336"/>
      <c r="Y331" s="336"/>
      <c r="Z331" s="336"/>
      <c r="AA331" s="336"/>
      <c r="AB331" s="336"/>
      <c r="AC331" s="336"/>
      <c r="AD331" s="336"/>
      <c r="AE331" s="336"/>
      <c r="AF331" s="336"/>
      <c r="AG331" s="336"/>
      <c r="AH331" s="336"/>
      <c r="AI331" s="336"/>
      <c r="AJ331" s="336"/>
      <c r="AK331" s="336"/>
      <c r="AL331" s="336"/>
      <c r="AM331" s="336"/>
      <c r="AN331" s="336"/>
      <c r="AO331" s="336"/>
      <c r="AP331" s="336"/>
      <c r="AQ331" s="336"/>
      <c r="AR331" s="336"/>
      <c r="AS331" s="336"/>
      <c r="AT331" s="336"/>
      <c r="AU331" s="336"/>
      <c r="AV331" s="336"/>
      <c r="AW331" s="336"/>
      <c r="AX331" s="336"/>
      <c r="AY331" s="315"/>
      <c r="AZ331" s="315"/>
      <c r="BA331" s="315"/>
      <c r="BB331" s="315"/>
      <c r="BC331" s="315"/>
      <c r="BD331" s="315"/>
      <c r="BE331" s="315"/>
      <c r="BF331" s="315"/>
      <c r="BG331" s="315"/>
      <c r="BH331" s="315"/>
      <c r="BI331" s="315"/>
      <c r="BJ331" s="315"/>
      <c r="BK331" s="315"/>
      <c r="BL331" s="315"/>
      <c r="BM331" s="315"/>
      <c r="BN331" s="315"/>
      <c r="BO331" s="315"/>
      <c r="BP331" s="315"/>
      <c r="BQ331" s="315"/>
      <c r="BR331" s="315"/>
      <c r="BS331" s="315"/>
      <c r="BT331" s="315"/>
      <c r="BU331" s="315"/>
      <c r="BV331" s="315"/>
      <c r="BW331" s="315"/>
      <c r="BX331" s="315"/>
      <c r="BY331" s="315"/>
      <c r="BZ331" s="315"/>
      <c r="CA331" s="315"/>
      <c r="CB331" s="315"/>
      <c r="CC331" s="315"/>
      <c r="CD331" s="315"/>
      <c r="CE331" s="315"/>
      <c r="CF331" s="315"/>
      <c r="CG331" s="315"/>
      <c r="CH331" s="315"/>
      <c r="CI331" s="315"/>
      <c r="CJ331" s="132"/>
      <c r="CK331" s="132"/>
      <c r="CL331" s="132"/>
      <c r="CM331" s="132"/>
      <c r="CN331" s="132"/>
      <c r="CO331" s="132"/>
      <c r="CP331" s="132"/>
      <c r="CQ331" s="132"/>
      <c r="CR331" s="132"/>
    </row>
    <row r="332" spans="1:96" s="132" customFormat="1" ht="15.75" x14ac:dyDescent="0.2">
      <c r="A332" s="725">
        <v>1</v>
      </c>
      <c r="B332" s="692"/>
      <c r="C332" s="691" t="s">
        <v>29</v>
      </c>
      <c r="D332" s="691"/>
      <c r="E332" s="691"/>
      <c r="F332" s="691"/>
      <c r="G332" s="684" t="s">
        <v>295</v>
      </c>
      <c r="H332" s="684"/>
      <c r="I332" s="691"/>
      <c r="J332" s="451" t="s">
        <v>311</v>
      </c>
      <c r="K332" s="451" t="s">
        <v>309</v>
      </c>
      <c r="L332" s="451">
        <v>0.2</v>
      </c>
      <c r="M332" s="451"/>
      <c r="N332" s="481"/>
      <c r="O332" s="407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0"/>
      <c r="AA332" s="210"/>
      <c r="AB332" s="210"/>
      <c r="AC332" s="210"/>
      <c r="AD332" s="210"/>
      <c r="AE332" s="210"/>
      <c r="AF332" s="210"/>
      <c r="AG332" s="210"/>
      <c r="AH332" s="210"/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315"/>
      <c r="AZ332" s="315"/>
      <c r="BA332" s="315"/>
      <c r="BB332" s="315"/>
      <c r="BC332" s="315"/>
      <c r="BD332" s="315"/>
      <c r="BE332" s="315"/>
      <c r="BF332" s="315"/>
      <c r="BG332" s="315"/>
      <c r="BH332" s="315"/>
      <c r="BI332" s="315"/>
      <c r="BJ332" s="315"/>
      <c r="BK332" s="315"/>
      <c r="BL332" s="315"/>
      <c r="BM332" s="315"/>
      <c r="BN332" s="315"/>
      <c r="BO332" s="315"/>
      <c r="BP332" s="315"/>
      <c r="BQ332" s="315"/>
      <c r="BR332" s="315"/>
      <c r="BS332" s="315"/>
      <c r="BT332" s="315"/>
      <c r="BU332" s="315"/>
      <c r="BV332" s="315"/>
      <c r="BW332" s="315"/>
      <c r="BX332" s="315"/>
      <c r="BY332" s="315"/>
      <c r="BZ332" s="315"/>
      <c r="CA332" s="315"/>
      <c r="CB332" s="315"/>
      <c r="CC332" s="315"/>
      <c r="CD332" s="315"/>
      <c r="CE332" s="315"/>
      <c r="CF332" s="315"/>
      <c r="CG332" s="315"/>
      <c r="CH332" s="315"/>
      <c r="CI332" s="315"/>
    </row>
    <row r="333" spans="1:96" s="132" customFormat="1" ht="15.75" x14ac:dyDescent="0.2">
      <c r="A333" s="725"/>
      <c r="B333" s="692"/>
      <c r="C333" s="691"/>
      <c r="D333" s="696"/>
      <c r="E333" s="696"/>
      <c r="F333" s="696"/>
      <c r="G333" s="684"/>
      <c r="H333" s="685"/>
      <c r="I333" s="691"/>
      <c r="J333" s="451" t="s">
        <v>304</v>
      </c>
      <c r="K333" s="451" t="s">
        <v>302</v>
      </c>
      <c r="L333" s="451">
        <v>0.5</v>
      </c>
      <c r="M333" s="451"/>
      <c r="N333" s="452"/>
      <c r="O333" s="407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0"/>
      <c r="AA333" s="210"/>
      <c r="AB333" s="210"/>
      <c r="AC333" s="210"/>
      <c r="AD333" s="210"/>
      <c r="AE333" s="210"/>
      <c r="AF333" s="210"/>
      <c r="AG333" s="210"/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315"/>
      <c r="AZ333" s="315"/>
      <c r="BA333" s="315"/>
      <c r="BB333" s="315"/>
      <c r="BC333" s="315"/>
      <c r="BD333" s="315"/>
      <c r="BE333" s="315"/>
      <c r="BF333" s="315"/>
      <c r="BG333" s="315"/>
      <c r="BH333" s="315"/>
      <c r="BI333" s="315"/>
      <c r="BJ333" s="315"/>
      <c r="BK333" s="315"/>
      <c r="BL333" s="315"/>
      <c r="BM333" s="315"/>
      <c r="BN333" s="315"/>
      <c r="BO333" s="315"/>
      <c r="BP333" s="315"/>
      <c r="BQ333" s="315"/>
      <c r="BR333" s="315"/>
      <c r="BS333" s="315"/>
      <c r="BT333" s="315"/>
      <c r="BU333" s="315"/>
      <c r="BV333" s="315"/>
      <c r="BW333" s="315"/>
      <c r="BX333" s="315"/>
      <c r="BY333" s="315"/>
      <c r="BZ333" s="315"/>
      <c r="CA333" s="315"/>
      <c r="CB333" s="315"/>
      <c r="CC333" s="315"/>
      <c r="CD333" s="315"/>
      <c r="CE333" s="315"/>
      <c r="CF333" s="315"/>
      <c r="CG333" s="315"/>
      <c r="CH333" s="315"/>
      <c r="CI333" s="315"/>
    </row>
    <row r="334" spans="1:96" s="332" customFormat="1" ht="15.75" x14ac:dyDescent="0.2">
      <c r="A334" s="726"/>
      <c r="B334" s="693"/>
      <c r="C334" s="696"/>
      <c r="D334" s="189"/>
      <c r="E334" s="189"/>
      <c r="F334" s="189"/>
      <c r="G334" s="685"/>
      <c r="H334" s="197"/>
      <c r="I334" s="696"/>
      <c r="J334" s="451"/>
      <c r="K334" s="451"/>
      <c r="L334" s="451"/>
      <c r="M334" s="451"/>
      <c r="N334" s="168"/>
      <c r="O334" s="407"/>
      <c r="P334" s="305">
        <f t="shared" ref="P334:AX334" si="18">(P332+P333)/2</f>
        <v>0</v>
      </c>
      <c r="Q334" s="305">
        <f t="shared" si="18"/>
        <v>0</v>
      </c>
      <c r="R334" s="305">
        <f t="shared" si="18"/>
        <v>0</v>
      </c>
      <c r="S334" s="305">
        <f t="shared" si="18"/>
        <v>0</v>
      </c>
      <c r="T334" s="305">
        <f t="shared" si="18"/>
        <v>0</v>
      </c>
      <c r="U334" s="305">
        <f t="shared" si="18"/>
        <v>0</v>
      </c>
      <c r="V334" s="305">
        <f t="shared" si="18"/>
        <v>0</v>
      </c>
      <c r="W334" s="305">
        <f t="shared" si="18"/>
        <v>0</v>
      </c>
      <c r="X334" s="305">
        <f t="shared" si="18"/>
        <v>0</v>
      </c>
      <c r="Y334" s="305">
        <f t="shared" si="18"/>
        <v>0</v>
      </c>
      <c r="Z334" s="305">
        <f t="shared" si="18"/>
        <v>0</v>
      </c>
      <c r="AA334" s="305">
        <f t="shared" si="18"/>
        <v>0</v>
      </c>
      <c r="AB334" s="305">
        <f t="shared" si="18"/>
        <v>0</v>
      </c>
      <c r="AC334" s="305">
        <f t="shared" si="18"/>
        <v>0</v>
      </c>
      <c r="AD334" s="305">
        <f t="shared" si="18"/>
        <v>0</v>
      </c>
      <c r="AE334" s="305">
        <f t="shared" si="18"/>
        <v>0</v>
      </c>
      <c r="AF334" s="305">
        <f t="shared" si="18"/>
        <v>0</v>
      </c>
      <c r="AG334" s="305">
        <f t="shared" si="18"/>
        <v>0</v>
      </c>
      <c r="AH334" s="305">
        <f t="shared" si="18"/>
        <v>0</v>
      </c>
      <c r="AI334" s="305">
        <f t="shared" si="18"/>
        <v>0</v>
      </c>
      <c r="AJ334" s="305">
        <f t="shared" si="18"/>
        <v>0</v>
      </c>
      <c r="AK334" s="305">
        <f t="shared" si="18"/>
        <v>0</v>
      </c>
      <c r="AL334" s="305">
        <f t="shared" si="18"/>
        <v>0</v>
      </c>
      <c r="AM334" s="305">
        <f t="shared" si="18"/>
        <v>0</v>
      </c>
      <c r="AN334" s="305">
        <f t="shared" si="18"/>
        <v>0</v>
      </c>
      <c r="AO334" s="305">
        <f t="shared" si="18"/>
        <v>0</v>
      </c>
      <c r="AP334" s="305">
        <f t="shared" si="18"/>
        <v>0</v>
      </c>
      <c r="AQ334" s="305">
        <f t="shared" si="18"/>
        <v>0</v>
      </c>
      <c r="AR334" s="305">
        <f t="shared" si="18"/>
        <v>0</v>
      </c>
      <c r="AS334" s="305">
        <f t="shared" si="18"/>
        <v>0</v>
      </c>
      <c r="AT334" s="305">
        <f t="shared" si="18"/>
        <v>0</v>
      </c>
      <c r="AU334" s="305">
        <f t="shared" si="18"/>
        <v>0</v>
      </c>
      <c r="AV334" s="305">
        <f t="shared" si="18"/>
        <v>0</v>
      </c>
      <c r="AW334" s="305">
        <f t="shared" si="18"/>
        <v>0</v>
      </c>
      <c r="AX334" s="305">
        <f t="shared" si="18"/>
        <v>0</v>
      </c>
      <c r="AY334" s="315"/>
      <c r="AZ334" s="315"/>
      <c r="BA334" s="315"/>
      <c r="BB334" s="315"/>
      <c r="BC334" s="315"/>
      <c r="BD334" s="315"/>
      <c r="BE334" s="315"/>
      <c r="BF334" s="315"/>
      <c r="BG334" s="315"/>
      <c r="BH334" s="315"/>
      <c r="BI334" s="315"/>
      <c r="BJ334" s="315"/>
      <c r="BK334" s="315"/>
      <c r="BL334" s="315"/>
      <c r="BM334" s="315"/>
      <c r="BN334" s="315"/>
      <c r="BO334" s="315"/>
      <c r="BP334" s="315"/>
      <c r="BQ334" s="315"/>
      <c r="BR334" s="315"/>
      <c r="BS334" s="315"/>
      <c r="BT334" s="315"/>
      <c r="BU334" s="315"/>
      <c r="BV334" s="315"/>
      <c r="BW334" s="315"/>
      <c r="BX334" s="315"/>
      <c r="BY334" s="315"/>
      <c r="BZ334" s="315"/>
      <c r="CA334" s="315"/>
      <c r="CB334" s="315"/>
      <c r="CC334" s="315"/>
      <c r="CD334" s="315"/>
      <c r="CE334" s="315"/>
      <c r="CF334" s="315"/>
      <c r="CG334" s="315"/>
      <c r="CH334" s="315"/>
      <c r="CI334" s="315"/>
      <c r="CJ334" s="132"/>
      <c r="CK334" s="132"/>
      <c r="CL334" s="132"/>
      <c r="CM334" s="132"/>
      <c r="CN334" s="132"/>
      <c r="CO334" s="132"/>
      <c r="CP334" s="132"/>
      <c r="CQ334" s="132"/>
      <c r="CR334" s="132"/>
    </row>
    <row r="335" spans="1:96" s="132" customFormat="1" ht="15.75" x14ac:dyDescent="0.2">
      <c r="A335" s="724">
        <v>2</v>
      </c>
      <c r="B335" s="729"/>
      <c r="C335" s="690" t="s">
        <v>296</v>
      </c>
      <c r="D335" s="690"/>
      <c r="E335" s="690"/>
      <c r="F335" s="690"/>
      <c r="G335" s="736" t="s">
        <v>297</v>
      </c>
      <c r="H335" s="736"/>
      <c r="I335" s="690"/>
      <c r="J335" s="451" t="s">
        <v>312</v>
      </c>
      <c r="K335" s="451" t="s">
        <v>309</v>
      </c>
      <c r="L335" s="451">
        <v>0.2</v>
      </c>
      <c r="M335" s="451"/>
      <c r="N335" s="452"/>
      <c r="O335" s="407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0"/>
      <c r="AA335" s="210"/>
      <c r="AB335" s="210"/>
      <c r="AC335" s="210"/>
      <c r="AD335" s="210"/>
      <c r="AE335" s="210"/>
      <c r="AF335" s="210"/>
      <c r="AG335" s="210"/>
      <c r="AH335" s="210"/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315"/>
      <c r="AZ335" s="315"/>
      <c r="BA335" s="315"/>
      <c r="BB335" s="315"/>
      <c r="BC335" s="315"/>
      <c r="BD335" s="315"/>
      <c r="BE335" s="315"/>
      <c r="BF335" s="315"/>
      <c r="BG335" s="315"/>
      <c r="BH335" s="315"/>
      <c r="BI335" s="315"/>
      <c r="BJ335" s="315"/>
      <c r="BK335" s="315"/>
      <c r="BL335" s="315"/>
      <c r="BM335" s="315"/>
      <c r="BN335" s="315"/>
      <c r="BO335" s="315"/>
      <c r="BP335" s="315"/>
      <c r="BQ335" s="315"/>
      <c r="BR335" s="315"/>
      <c r="BS335" s="315"/>
      <c r="BT335" s="315"/>
      <c r="BU335" s="315"/>
      <c r="BV335" s="315"/>
      <c r="BW335" s="315"/>
      <c r="BX335" s="315"/>
      <c r="BY335" s="315"/>
      <c r="BZ335" s="315"/>
      <c r="CA335" s="315"/>
      <c r="CB335" s="315"/>
      <c r="CC335" s="315"/>
      <c r="CD335" s="315"/>
      <c r="CE335" s="315"/>
      <c r="CF335" s="315"/>
      <c r="CG335" s="315"/>
      <c r="CH335" s="315"/>
      <c r="CI335" s="315"/>
    </row>
    <row r="336" spans="1:96" s="132" customFormat="1" ht="15.75" x14ac:dyDescent="0.2">
      <c r="A336" s="725"/>
      <c r="B336" s="692"/>
      <c r="C336" s="691"/>
      <c r="D336" s="696"/>
      <c r="E336" s="696"/>
      <c r="F336" s="696"/>
      <c r="G336" s="684"/>
      <c r="H336" s="685"/>
      <c r="I336" s="691"/>
      <c r="J336" s="451" t="s">
        <v>313</v>
      </c>
      <c r="K336" s="451" t="s">
        <v>302</v>
      </c>
      <c r="L336" s="451">
        <v>0.5</v>
      </c>
      <c r="M336" s="451"/>
      <c r="N336" s="452"/>
      <c r="O336" s="407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0"/>
      <c r="AA336" s="210"/>
      <c r="AB336" s="210"/>
      <c r="AC336" s="210"/>
      <c r="AD336" s="210"/>
      <c r="AE336" s="210"/>
      <c r="AF336" s="210"/>
      <c r="AG336" s="210"/>
      <c r="AH336" s="210"/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315"/>
      <c r="AZ336" s="315"/>
      <c r="BA336" s="315"/>
      <c r="BB336" s="315"/>
      <c r="BC336" s="315"/>
      <c r="BD336" s="315"/>
      <c r="BE336" s="315"/>
      <c r="BF336" s="315"/>
      <c r="BG336" s="315"/>
      <c r="BH336" s="315"/>
      <c r="BI336" s="315"/>
      <c r="BJ336" s="315"/>
      <c r="BK336" s="315"/>
      <c r="BL336" s="315"/>
      <c r="BM336" s="315"/>
      <c r="BN336" s="315"/>
      <c r="BO336" s="315"/>
      <c r="BP336" s="315"/>
      <c r="BQ336" s="315"/>
      <c r="BR336" s="315"/>
      <c r="BS336" s="315"/>
      <c r="BT336" s="315"/>
      <c r="BU336" s="315"/>
      <c r="BV336" s="315"/>
      <c r="BW336" s="315"/>
      <c r="BX336" s="315"/>
      <c r="BY336" s="315"/>
      <c r="BZ336" s="315"/>
      <c r="CA336" s="315"/>
      <c r="CB336" s="315"/>
      <c r="CC336" s="315"/>
      <c r="CD336" s="315"/>
      <c r="CE336" s="315"/>
      <c r="CF336" s="315"/>
      <c r="CG336" s="315"/>
      <c r="CH336" s="315"/>
      <c r="CI336" s="315"/>
    </row>
    <row r="337" spans="1:108" s="332" customFormat="1" ht="15.75" x14ac:dyDescent="0.2">
      <c r="A337" s="726"/>
      <c r="B337" s="693"/>
      <c r="C337" s="696"/>
      <c r="D337" s="189"/>
      <c r="E337" s="189"/>
      <c r="F337" s="189"/>
      <c r="G337" s="685"/>
      <c r="H337" s="197"/>
      <c r="I337" s="696"/>
      <c r="J337" s="451"/>
      <c r="K337" s="451"/>
      <c r="L337" s="451"/>
      <c r="M337" s="451"/>
      <c r="N337" s="168"/>
      <c r="O337" s="407"/>
      <c r="P337" s="305">
        <f t="shared" ref="P337:AX337" si="19">(P335+P336)/2</f>
        <v>0</v>
      </c>
      <c r="Q337" s="305">
        <f t="shared" si="19"/>
        <v>0</v>
      </c>
      <c r="R337" s="305">
        <f t="shared" si="19"/>
        <v>0</v>
      </c>
      <c r="S337" s="305">
        <f t="shared" si="19"/>
        <v>0</v>
      </c>
      <c r="T337" s="305">
        <f t="shared" si="19"/>
        <v>0</v>
      </c>
      <c r="U337" s="305">
        <f t="shared" si="19"/>
        <v>0</v>
      </c>
      <c r="V337" s="305">
        <f t="shared" si="19"/>
        <v>0</v>
      </c>
      <c r="W337" s="305">
        <f t="shared" si="19"/>
        <v>0</v>
      </c>
      <c r="X337" s="305">
        <f t="shared" si="19"/>
        <v>0</v>
      </c>
      <c r="Y337" s="305">
        <f t="shared" si="19"/>
        <v>0</v>
      </c>
      <c r="Z337" s="305">
        <f t="shared" si="19"/>
        <v>0</v>
      </c>
      <c r="AA337" s="305">
        <f t="shared" si="19"/>
        <v>0</v>
      </c>
      <c r="AB337" s="305">
        <f t="shared" si="19"/>
        <v>0</v>
      </c>
      <c r="AC337" s="305">
        <f t="shared" si="19"/>
        <v>0</v>
      </c>
      <c r="AD337" s="305">
        <f t="shared" si="19"/>
        <v>0</v>
      </c>
      <c r="AE337" s="305">
        <f t="shared" si="19"/>
        <v>0</v>
      </c>
      <c r="AF337" s="305">
        <f t="shared" si="19"/>
        <v>0</v>
      </c>
      <c r="AG337" s="305">
        <f t="shared" si="19"/>
        <v>0</v>
      </c>
      <c r="AH337" s="305">
        <f t="shared" si="19"/>
        <v>0</v>
      </c>
      <c r="AI337" s="305">
        <f t="shared" si="19"/>
        <v>0</v>
      </c>
      <c r="AJ337" s="305">
        <f t="shared" si="19"/>
        <v>0</v>
      </c>
      <c r="AK337" s="305">
        <f t="shared" si="19"/>
        <v>0</v>
      </c>
      <c r="AL337" s="305">
        <f t="shared" si="19"/>
        <v>0</v>
      </c>
      <c r="AM337" s="305">
        <f t="shared" si="19"/>
        <v>0</v>
      </c>
      <c r="AN337" s="305">
        <f t="shared" si="19"/>
        <v>0</v>
      </c>
      <c r="AO337" s="305">
        <f t="shared" si="19"/>
        <v>0</v>
      </c>
      <c r="AP337" s="305">
        <f t="shared" si="19"/>
        <v>0</v>
      </c>
      <c r="AQ337" s="305">
        <f t="shared" si="19"/>
        <v>0</v>
      </c>
      <c r="AR337" s="305">
        <f t="shared" si="19"/>
        <v>0</v>
      </c>
      <c r="AS337" s="305">
        <f t="shared" si="19"/>
        <v>0</v>
      </c>
      <c r="AT337" s="305">
        <f t="shared" si="19"/>
        <v>0</v>
      </c>
      <c r="AU337" s="305">
        <f t="shared" si="19"/>
        <v>0</v>
      </c>
      <c r="AV337" s="305">
        <f t="shared" si="19"/>
        <v>0</v>
      </c>
      <c r="AW337" s="305">
        <f t="shared" si="19"/>
        <v>0</v>
      </c>
      <c r="AX337" s="305">
        <f t="shared" si="19"/>
        <v>0</v>
      </c>
      <c r="AY337" s="315"/>
      <c r="AZ337" s="315"/>
      <c r="BA337" s="315"/>
      <c r="BB337" s="315"/>
      <c r="BC337" s="315"/>
      <c r="BD337" s="315"/>
      <c r="BE337" s="315"/>
      <c r="BF337" s="315"/>
      <c r="BG337" s="315"/>
      <c r="BH337" s="315"/>
      <c r="BI337" s="315"/>
      <c r="BJ337" s="315"/>
      <c r="BK337" s="315"/>
      <c r="BL337" s="315"/>
      <c r="BM337" s="315"/>
      <c r="BN337" s="315"/>
      <c r="BO337" s="315"/>
      <c r="BP337" s="315"/>
      <c r="BQ337" s="315"/>
      <c r="BR337" s="315"/>
      <c r="BS337" s="315"/>
      <c r="BT337" s="315"/>
      <c r="BU337" s="315"/>
      <c r="BV337" s="315"/>
      <c r="BW337" s="315"/>
      <c r="BX337" s="315"/>
      <c r="BY337" s="315"/>
      <c r="BZ337" s="315"/>
      <c r="CA337" s="315"/>
      <c r="CB337" s="315"/>
      <c r="CC337" s="315"/>
      <c r="CD337" s="315"/>
      <c r="CE337" s="315"/>
      <c r="CF337" s="315"/>
      <c r="CG337" s="315"/>
      <c r="CH337" s="315"/>
      <c r="CI337" s="315"/>
      <c r="CJ337" s="132"/>
      <c r="CK337" s="132"/>
      <c r="CL337" s="132"/>
      <c r="CM337" s="132"/>
      <c r="CN337" s="132"/>
      <c r="CO337" s="132"/>
      <c r="CP337" s="132"/>
      <c r="CQ337" s="132"/>
      <c r="CR337" s="132"/>
    </row>
    <row r="338" spans="1:108" s="132" customFormat="1" ht="15.75" x14ac:dyDescent="0.2">
      <c r="A338" s="710">
        <v>3</v>
      </c>
      <c r="B338" s="729"/>
      <c r="C338" s="690" t="s">
        <v>298</v>
      </c>
      <c r="D338" s="690"/>
      <c r="E338" s="690"/>
      <c r="F338" s="690"/>
      <c r="G338" s="736" t="s">
        <v>299</v>
      </c>
      <c r="H338" s="736"/>
      <c r="I338" s="690"/>
      <c r="J338" s="451" t="s">
        <v>311</v>
      </c>
      <c r="K338" s="451" t="s">
        <v>309</v>
      </c>
      <c r="L338" s="451">
        <v>0.2</v>
      </c>
      <c r="M338" s="451"/>
      <c r="N338" s="452"/>
      <c r="O338" s="407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0"/>
      <c r="AA338" s="210"/>
      <c r="AB338" s="210"/>
      <c r="AC338" s="210"/>
      <c r="AD338" s="210"/>
      <c r="AE338" s="210"/>
      <c r="AF338" s="210"/>
      <c r="AG338" s="210"/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315"/>
      <c r="AZ338" s="315"/>
      <c r="BA338" s="315"/>
      <c r="BB338" s="315"/>
      <c r="BC338" s="315"/>
      <c r="BD338" s="315"/>
      <c r="BE338" s="315"/>
      <c r="BF338" s="315"/>
      <c r="BG338" s="315"/>
      <c r="BH338" s="315"/>
      <c r="BI338" s="315"/>
      <c r="BJ338" s="315"/>
      <c r="BK338" s="315"/>
      <c r="BL338" s="315"/>
      <c r="BM338" s="315"/>
      <c r="BN338" s="315"/>
      <c r="BO338" s="315"/>
      <c r="BP338" s="315"/>
      <c r="BQ338" s="315"/>
      <c r="BR338" s="315"/>
      <c r="BS338" s="315"/>
      <c r="BT338" s="315"/>
      <c r="BU338" s="315"/>
      <c r="BV338" s="315"/>
      <c r="BW338" s="315"/>
      <c r="BX338" s="315"/>
      <c r="BY338" s="315"/>
      <c r="BZ338" s="315"/>
      <c r="CA338" s="315"/>
      <c r="CB338" s="315"/>
      <c r="CC338" s="315"/>
      <c r="CD338" s="315"/>
      <c r="CE338" s="315"/>
      <c r="CF338" s="315"/>
      <c r="CG338" s="315"/>
      <c r="CH338" s="315"/>
      <c r="CI338" s="315"/>
    </row>
    <row r="339" spans="1:108" s="132" customFormat="1" ht="15.75" x14ac:dyDescent="0.2">
      <c r="A339" s="708"/>
      <c r="B339" s="692"/>
      <c r="C339" s="691"/>
      <c r="D339" s="696"/>
      <c r="E339" s="696"/>
      <c r="F339" s="696"/>
      <c r="G339" s="684"/>
      <c r="H339" s="685"/>
      <c r="I339" s="691"/>
      <c r="J339" s="451" t="s">
        <v>304</v>
      </c>
      <c r="K339" s="451" t="s">
        <v>302</v>
      </c>
      <c r="L339" s="451">
        <v>0.5</v>
      </c>
      <c r="M339" s="451"/>
      <c r="N339" s="452"/>
      <c r="O339" s="407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0"/>
      <c r="AA339" s="210"/>
      <c r="AB339" s="210"/>
      <c r="AC339" s="210"/>
      <c r="AD339" s="210"/>
      <c r="AE339" s="210"/>
      <c r="AF339" s="210"/>
      <c r="AG339" s="210"/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315"/>
      <c r="AZ339" s="315"/>
      <c r="BA339" s="315"/>
      <c r="BB339" s="315"/>
      <c r="BC339" s="315"/>
      <c r="BD339" s="315"/>
      <c r="BE339" s="315"/>
      <c r="BF339" s="315"/>
      <c r="BG339" s="315"/>
      <c r="BH339" s="315"/>
      <c r="BI339" s="315"/>
      <c r="BJ339" s="315"/>
      <c r="BK339" s="315"/>
      <c r="BL339" s="315"/>
      <c r="BM339" s="315"/>
      <c r="BN339" s="315"/>
      <c r="BO339" s="315"/>
      <c r="BP339" s="315"/>
      <c r="BQ339" s="315"/>
      <c r="BR339" s="315"/>
      <c r="BS339" s="315"/>
      <c r="BT339" s="315"/>
      <c r="BU339" s="315"/>
      <c r="BV339" s="315"/>
      <c r="BW339" s="315"/>
      <c r="BX339" s="315"/>
      <c r="BY339" s="315"/>
      <c r="BZ339" s="315"/>
      <c r="CA339" s="315"/>
      <c r="CB339" s="315"/>
      <c r="CC339" s="315"/>
      <c r="CD339" s="315"/>
      <c r="CE339" s="315"/>
      <c r="CF339" s="315"/>
      <c r="CG339" s="315"/>
      <c r="CH339" s="315"/>
      <c r="CI339" s="315"/>
    </row>
    <row r="340" spans="1:108" s="332" customFormat="1" ht="15.75" x14ac:dyDescent="0.2">
      <c r="A340" s="709"/>
      <c r="B340" s="693"/>
      <c r="C340" s="696"/>
      <c r="D340" s="189"/>
      <c r="E340" s="189"/>
      <c r="F340" s="189"/>
      <c r="G340" s="685"/>
      <c r="H340" s="197"/>
      <c r="I340" s="696"/>
      <c r="J340" s="451"/>
      <c r="K340" s="451"/>
      <c r="L340" s="451"/>
      <c r="M340" s="451"/>
      <c r="N340" s="168"/>
      <c r="O340" s="407"/>
      <c r="P340" s="305">
        <f t="shared" ref="P340:AX340" si="20">(P338+P339)/2</f>
        <v>0</v>
      </c>
      <c r="Q340" s="305">
        <f t="shared" si="20"/>
        <v>0</v>
      </c>
      <c r="R340" s="305">
        <f t="shared" si="20"/>
        <v>0</v>
      </c>
      <c r="S340" s="305">
        <f t="shared" si="20"/>
        <v>0</v>
      </c>
      <c r="T340" s="305">
        <f t="shared" si="20"/>
        <v>0</v>
      </c>
      <c r="U340" s="305">
        <f t="shared" si="20"/>
        <v>0</v>
      </c>
      <c r="V340" s="305">
        <f t="shared" si="20"/>
        <v>0</v>
      </c>
      <c r="W340" s="305">
        <f t="shared" si="20"/>
        <v>0</v>
      </c>
      <c r="X340" s="305">
        <f t="shared" si="20"/>
        <v>0</v>
      </c>
      <c r="Y340" s="305">
        <f t="shared" si="20"/>
        <v>0</v>
      </c>
      <c r="Z340" s="305">
        <f t="shared" si="20"/>
        <v>0</v>
      </c>
      <c r="AA340" s="305">
        <f t="shared" si="20"/>
        <v>0</v>
      </c>
      <c r="AB340" s="305">
        <f t="shared" si="20"/>
        <v>0</v>
      </c>
      <c r="AC340" s="305">
        <f t="shared" si="20"/>
        <v>0</v>
      </c>
      <c r="AD340" s="305">
        <f t="shared" si="20"/>
        <v>0</v>
      </c>
      <c r="AE340" s="305">
        <f t="shared" si="20"/>
        <v>0</v>
      </c>
      <c r="AF340" s="305">
        <f t="shared" si="20"/>
        <v>0</v>
      </c>
      <c r="AG340" s="305">
        <f t="shared" si="20"/>
        <v>0</v>
      </c>
      <c r="AH340" s="305">
        <f t="shared" si="20"/>
        <v>0</v>
      </c>
      <c r="AI340" s="305">
        <f t="shared" si="20"/>
        <v>0</v>
      </c>
      <c r="AJ340" s="305">
        <f t="shared" si="20"/>
        <v>0</v>
      </c>
      <c r="AK340" s="305">
        <f t="shared" si="20"/>
        <v>0</v>
      </c>
      <c r="AL340" s="305">
        <f t="shared" si="20"/>
        <v>0</v>
      </c>
      <c r="AM340" s="305">
        <f t="shared" si="20"/>
        <v>0</v>
      </c>
      <c r="AN340" s="305">
        <f t="shared" si="20"/>
        <v>0</v>
      </c>
      <c r="AO340" s="305">
        <f t="shared" si="20"/>
        <v>0</v>
      </c>
      <c r="AP340" s="305">
        <f t="shared" si="20"/>
        <v>0</v>
      </c>
      <c r="AQ340" s="305">
        <f t="shared" si="20"/>
        <v>0</v>
      </c>
      <c r="AR340" s="305">
        <f t="shared" si="20"/>
        <v>0</v>
      </c>
      <c r="AS340" s="305">
        <f t="shared" si="20"/>
        <v>0</v>
      </c>
      <c r="AT340" s="305">
        <f t="shared" si="20"/>
        <v>0</v>
      </c>
      <c r="AU340" s="305">
        <f t="shared" si="20"/>
        <v>0</v>
      </c>
      <c r="AV340" s="305">
        <f t="shared" si="20"/>
        <v>0</v>
      </c>
      <c r="AW340" s="305">
        <f t="shared" si="20"/>
        <v>0</v>
      </c>
      <c r="AX340" s="305">
        <f t="shared" si="20"/>
        <v>0</v>
      </c>
      <c r="AY340" s="315"/>
      <c r="AZ340" s="315"/>
      <c r="BA340" s="315"/>
      <c r="BB340" s="315"/>
      <c r="BC340" s="315"/>
      <c r="BD340" s="315"/>
      <c r="BE340" s="315"/>
      <c r="BF340" s="315"/>
      <c r="BG340" s="315"/>
      <c r="BH340" s="315"/>
      <c r="BI340" s="315"/>
      <c r="BJ340" s="315"/>
      <c r="BK340" s="315"/>
      <c r="BL340" s="315"/>
      <c r="BM340" s="315"/>
      <c r="BN340" s="315"/>
      <c r="BO340" s="315"/>
      <c r="BP340" s="315"/>
      <c r="BQ340" s="315"/>
      <c r="BR340" s="315"/>
      <c r="BS340" s="315"/>
      <c r="BT340" s="315"/>
      <c r="BU340" s="315"/>
      <c r="BV340" s="315"/>
      <c r="BW340" s="315"/>
      <c r="BX340" s="315"/>
      <c r="BY340" s="315"/>
      <c r="BZ340" s="315"/>
      <c r="CA340" s="315"/>
      <c r="CB340" s="315"/>
      <c r="CC340" s="315"/>
      <c r="CD340" s="315"/>
      <c r="CE340" s="315"/>
      <c r="CF340" s="315"/>
      <c r="CG340" s="315"/>
      <c r="CH340" s="315"/>
      <c r="CI340" s="315"/>
      <c r="CJ340" s="132"/>
      <c r="CK340" s="132"/>
      <c r="CL340" s="132"/>
      <c r="CM340" s="132"/>
      <c r="CN340" s="132"/>
      <c r="CO340" s="132"/>
      <c r="CP340" s="132"/>
      <c r="CQ340" s="132"/>
      <c r="CR340" s="132"/>
    </row>
    <row r="341" spans="1:108" s="132" customFormat="1" ht="15.75" x14ac:dyDescent="0.2">
      <c r="A341" s="710">
        <v>4</v>
      </c>
      <c r="B341" s="729"/>
      <c r="C341" s="690" t="s">
        <v>300</v>
      </c>
      <c r="D341" s="690"/>
      <c r="E341" s="690"/>
      <c r="F341" s="690"/>
      <c r="G341" s="736" t="s">
        <v>301</v>
      </c>
      <c r="H341" s="736"/>
      <c r="I341" s="690"/>
      <c r="J341" s="451" t="s">
        <v>314</v>
      </c>
      <c r="K341" s="451" t="s">
        <v>309</v>
      </c>
      <c r="L341" s="451">
        <v>0.2</v>
      </c>
      <c r="M341" s="451"/>
      <c r="N341" s="452"/>
      <c r="O341" s="407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0"/>
      <c r="AA341" s="210"/>
      <c r="AB341" s="210"/>
      <c r="AC341" s="210"/>
      <c r="AD341" s="210"/>
      <c r="AE341" s="210"/>
      <c r="AF341" s="210"/>
      <c r="AG341" s="210"/>
      <c r="AH341" s="210"/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315"/>
      <c r="AZ341" s="315"/>
      <c r="BA341" s="315"/>
      <c r="BB341" s="315"/>
      <c r="BC341" s="315"/>
      <c r="BD341" s="315"/>
      <c r="BE341" s="315"/>
      <c r="BF341" s="315"/>
      <c r="BG341" s="315"/>
      <c r="BH341" s="315"/>
      <c r="BI341" s="315"/>
      <c r="BJ341" s="315"/>
      <c r="BK341" s="315"/>
      <c r="BL341" s="315"/>
      <c r="BM341" s="315"/>
      <c r="BN341" s="315"/>
      <c r="BO341" s="315"/>
      <c r="BP341" s="315"/>
      <c r="BQ341" s="315"/>
      <c r="BR341" s="315"/>
      <c r="BS341" s="315"/>
      <c r="BT341" s="315"/>
      <c r="BU341" s="315"/>
      <c r="BV341" s="315"/>
      <c r="BW341" s="315"/>
      <c r="BX341" s="315"/>
      <c r="BY341" s="315"/>
      <c r="BZ341" s="315"/>
      <c r="CA341" s="315"/>
      <c r="CB341" s="315"/>
      <c r="CC341" s="315"/>
      <c r="CD341" s="315"/>
      <c r="CE341" s="315"/>
      <c r="CF341" s="315"/>
      <c r="CG341" s="315"/>
      <c r="CH341" s="315"/>
      <c r="CI341" s="315"/>
    </row>
    <row r="342" spans="1:108" s="132" customFormat="1" ht="15.75" x14ac:dyDescent="0.2">
      <c r="A342" s="708"/>
      <c r="B342" s="692"/>
      <c r="C342" s="691"/>
      <c r="D342" s="696"/>
      <c r="E342" s="696"/>
      <c r="F342" s="696"/>
      <c r="G342" s="684"/>
      <c r="H342" s="685"/>
      <c r="I342" s="691"/>
      <c r="J342" s="426" t="s">
        <v>315</v>
      </c>
      <c r="K342" s="325" t="s">
        <v>309</v>
      </c>
      <c r="L342" s="325">
        <v>10</v>
      </c>
      <c r="M342" s="325"/>
      <c r="N342" s="422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0"/>
      <c r="AA342" s="210"/>
      <c r="AB342" s="210"/>
      <c r="AC342" s="210"/>
      <c r="AD342" s="210"/>
      <c r="AE342" s="210"/>
      <c r="AF342" s="210"/>
      <c r="AG342" s="210"/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315"/>
      <c r="AZ342" s="315"/>
      <c r="BA342" s="315"/>
      <c r="BB342" s="315"/>
      <c r="BC342" s="315"/>
      <c r="BD342" s="315"/>
      <c r="BE342" s="315"/>
      <c r="BF342" s="315"/>
      <c r="BG342" s="315"/>
      <c r="BH342" s="315"/>
      <c r="BI342" s="315"/>
      <c r="BJ342" s="315"/>
      <c r="BK342" s="315"/>
      <c r="BL342" s="315"/>
      <c r="BM342" s="315"/>
      <c r="BN342" s="315"/>
      <c r="BO342" s="315"/>
      <c r="BP342" s="315"/>
      <c r="BQ342" s="315"/>
      <c r="BR342" s="315"/>
      <c r="BS342" s="315"/>
      <c r="BT342" s="315"/>
      <c r="BU342" s="315"/>
      <c r="BV342" s="315"/>
      <c r="BW342" s="315"/>
      <c r="BX342" s="315"/>
      <c r="BY342" s="315"/>
      <c r="BZ342" s="315"/>
      <c r="CA342" s="315"/>
      <c r="CB342" s="315"/>
      <c r="CC342" s="315"/>
      <c r="CD342" s="315"/>
      <c r="CE342" s="315"/>
      <c r="CF342" s="315"/>
      <c r="CG342" s="315"/>
      <c r="CH342" s="315"/>
      <c r="CI342" s="315"/>
    </row>
    <row r="343" spans="1:108" s="332" customFormat="1" ht="15.75" x14ac:dyDescent="0.2">
      <c r="A343" s="709"/>
      <c r="B343" s="693"/>
      <c r="C343" s="696"/>
      <c r="D343" s="160"/>
      <c r="E343" s="160"/>
      <c r="F343" s="160"/>
      <c r="G343" s="685"/>
      <c r="H343" s="334"/>
      <c r="I343" s="696"/>
      <c r="J343" s="452"/>
      <c r="K343" s="452"/>
      <c r="L343" s="452"/>
      <c r="M343" s="452"/>
      <c r="N343" s="452"/>
      <c r="O343" s="407"/>
      <c r="P343" s="407">
        <f t="shared" ref="P343:AX343" si="21">(P341+P342)/2</f>
        <v>0</v>
      </c>
      <c r="Q343" s="407">
        <f t="shared" si="21"/>
        <v>0</v>
      </c>
      <c r="R343" s="407">
        <f t="shared" si="21"/>
        <v>0</v>
      </c>
      <c r="S343" s="407">
        <f t="shared" si="21"/>
        <v>0</v>
      </c>
      <c r="T343" s="407">
        <f t="shared" si="21"/>
        <v>0</v>
      </c>
      <c r="U343" s="407">
        <f t="shared" si="21"/>
        <v>0</v>
      </c>
      <c r="V343" s="407">
        <f t="shared" si="21"/>
        <v>0</v>
      </c>
      <c r="W343" s="407">
        <f t="shared" si="21"/>
        <v>0</v>
      </c>
      <c r="X343" s="407">
        <f t="shared" si="21"/>
        <v>0</v>
      </c>
      <c r="Y343" s="407">
        <f t="shared" si="21"/>
        <v>0</v>
      </c>
      <c r="Z343" s="407">
        <f t="shared" si="21"/>
        <v>0</v>
      </c>
      <c r="AA343" s="407">
        <f t="shared" si="21"/>
        <v>0</v>
      </c>
      <c r="AB343" s="407">
        <f t="shared" si="21"/>
        <v>0</v>
      </c>
      <c r="AC343" s="407">
        <f t="shared" si="21"/>
        <v>0</v>
      </c>
      <c r="AD343" s="407">
        <f t="shared" si="21"/>
        <v>0</v>
      </c>
      <c r="AE343" s="407">
        <f t="shared" si="21"/>
        <v>0</v>
      </c>
      <c r="AF343" s="407">
        <f t="shared" si="21"/>
        <v>0</v>
      </c>
      <c r="AG343" s="407">
        <f t="shared" si="21"/>
        <v>0</v>
      </c>
      <c r="AH343" s="407">
        <f t="shared" si="21"/>
        <v>0</v>
      </c>
      <c r="AI343" s="407">
        <f t="shared" si="21"/>
        <v>0</v>
      </c>
      <c r="AJ343" s="407">
        <f t="shared" si="21"/>
        <v>0</v>
      </c>
      <c r="AK343" s="407">
        <f t="shared" si="21"/>
        <v>0</v>
      </c>
      <c r="AL343" s="407">
        <f t="shared" si="21"/>
        <v>0</v>
      </c>
      <c r="AM343" s="407">
        <f t="shared" si="21"/>
        <v>0</v>
      </c>
      <c r="AN343" s="407">
        <f t="shared" si="21"/>
        <v>0</v>
      </c>
      <c r="AO343" s="407">
        <f t="shared" si="21"/>
        <v>0</v>
      </c>
      <c r="AP343" s="407">
        <f t="shared" si="21"/>
        <v>0</v>
      </c>
      <c r="AQ343" s="407">
        <f t="shared" si="21"/>
        <v>0</v>
      </c>
      <c r="AR343" s="407">
        <f t="shared" si="21"/>
        <v>0</v>
      </c>
      <c r="AS343" s="407">
        <f t="shared" si="21"/>
        <v>0</v>
      </c>
      <c r="AT343" s="407">
        <f t="shared" si="21"/>
        <v>0</v>
      </c>
      <c r="AU343" s="407">
        <f t="shared" si="21"/>
        <v>0</v>
      </c>
      <c r="AV343" s="407">
        <f t="shared" si="21"/>
        <v>0</v>
      </c>
      <c r="AW343" s="407">
        <f t="shared" si="21"/>
        <v>0</v>
      </c>
      <c r="AX343" s="407">
        <f t="shared" si="21"/>
        <v>0</v>
      </c>
      <c r="AY343" s="516"/>
      <c r="AZ343" s="315"/>
      <c r="BA343" s="315"/>
      <c r="BB343" s="315"/>
      <c r="BC343" s="315"/>
      <c r="BD343" s="315"/>
      <c r="BE343" s="315"/>
      <c r="BF343" s="315"/>
      <c r="BG343" s="315"/>
      <c r="BH343" s="315"/>
      <c r="BI343" s="315"/>
      <c r="BJ343" s="315"/>
      <c r="BK343" s="315"/>
      <c r="BL343" s="315"/>
      <c r="BM343" s="315"/>
      <c r="BN343" s="315"/>
      <c r="BO343" s="315"/>
      <c r="BP343" s="315"/>
      <c r="BQ343" s="315"/>
      <c r="BR343" s="315"/>
      <c r="BS343" s="315"/>
      <c r="BT343" s="315"/>
      <c r="BU343" s="315"/>
      <c r="BV343" s="315"/>
      <c r="BW343" s="315"/>
      <c r="BX343" s="315"/>
      <c r="BY343" s="315"/>
      <c r="BZ343" s="315"/>
      <c r="CA343" s="315"/>
      <c r="CB343" s="315"/>
      <c r="CC343" s="315"/>
      <c r="CD343" s="315"/>
      <c r="CE343" s="315"/>
      <c r="CF343" s="315"/>
      <c r="CG343" s="315"/>
      <c r="CH343" s="315"/>
      <c r="CI343" s="315"/>
      <c r="CJ343" s="132"/>
      <c r="CK343" s="132"/>
      <c r="CL343" s="132"/>
      <c r="CM343" s="132"/>
      <c r="CN343" s="132"/>
      <c r="CO343" s="132"/>
      <c r="CP343" s="132"/>
      <c r="CQ343" s="132"/>
      <c r="CR343" s="132"/>
    </row>
    <row r="344" spans="1:108" ht="16.5" thickBot="1" x14ac:dyDescent="0.25">
      <c r="A344" s="697"/>
      <c r="B344" s="698"/>
      <c r="C344" s="698"/>
      <c r="D344" s="698"/>
      <c r="E344" s="698"/>
      <c r="F344" s="698"/>
      <c r="G344" s="698"/>
      <c r="H344" s="698"/>
      <c r="I344" s="698"/>
      <c r="J344" s="698"/>
      <c r="K344" s="698"/>
      <c r="L344" s="698"/>
      <c r="M344" s="698"/>
      <c r="N344" s="699"/>
      <c r="O344" s="320"/>
      <c r="P344" s="320">
        <f t="shared" ref="P344:AX344" si="22">(P334+P337+P340+P343+P322+P325+P329+P330)/8</f>
        <v>0</v>
      </c>
      <c r="Q344" s="320">
        <f t="shared" si="22"/>
        <v>0</v>
      </c>
      <c r="R344" s="320">
        <f t="shared" si="22"/>
        <v>0</v>
      </c>
      <c r="S344" s="320">
        <f t="shared" si="22"/>
        <v>0</v>
      </c>
      <c r="T344" s="320">
        <f t="shared" si="22"/>
        <v>0</v>
      </c>
      <c r="U344" s="320">
        <f t="shared" si="22"/>
        <v>0</v>
      </c>
      <c r="V344" s="320">
        <f t="shared" si="22"/>
        <v>0</v>
      </c>
      <c r="W344" s="320">
        <f t="shared" si="22"/>
        <v>0</v>
      </c>
      <c r="X344" s="320">
        <f t="shared" si="22"/>
        <v>0</v>
      </c>
      <c r="Y344" s="320">
        <f t="shared" si="22"/>
        <v>0</v>
      </c>
      <c r="Z344" s="320">
        <f t="shared" si="22"/>
        <v>0</v>
      </c>
      <c r="AA344" s="320">
        <f t="shared" si="22"/>
        <v>0</v>
      </c>
      <c r="AB344" s="320">
        <f t="shared" si="22"/>
        <v>0</v>
      </c>
      <c r="AC344" s="320">
        <f t="shared" si="22"/>
        <v>0</v>
      </c>
      <c r="AD344" s="320">
        <f t="shared" si="22"/>
        <v>0</v>
      </c>
      <c r="AE344" s="320">
        <f t="shared" si="22"/>
        <v>0</v>
      </c>
      <c r="AF344" s="320">
        <f t="shared" si="22"/>
        <v>0</v>
      </c>
      <c r="AG344" s="320">
        <f t="shared" si="22"/>
        <v>0</v>
      </c>
      <c r="AH344" s="320">
        <f t="shared" si="22"/>
        <v>0</v>
      </c>
      <c r="AI344" s="320">
        <f t="shared" si="22"/>
        <v>0</v>
      </c>
      <c r="AJ344" s="320">
        <f t="shared" si="22"/>
        <v>0</v>
      </c>
      <c r="AK344" s="320">
        <f t="shared" si="22"/>
        <v>0</v>
      </c>
      <c r="AL344" s="320">
        <f t="shared" si="22"/>
        <v>0</v>
      </c>
      <c r="AM344" s="320">
        <f t="shared" si="22"/>
        <v>0</v>
      </c>
      <c r="AN344" s="320">
        <f t="shared" si="22"/>
        <v>0</v>
      </c>
      <c r="AO344" s="320">
        <f t="shared" si="22"/>
        <v>0</v>
      </c>
      <c r="AP344" s="320">
        <f t="shared" si="22"/>
        <v>0</v>
      </c>
      <c r="AQ344" s="320">
        <f t="shared" si="22"/>
        <v>0</v>
      </c>
      <c r="AR344" s="320">
        <f t="shared" si="22"/>
        <v>0</v>
      </c>
      <c r="AS344" s="320">
        <f t="shared" si="22"/>
        <v>0</v>
      </c>
      <c r="AT344" s="320">
        <f t="shared" si="22"/>
        <v>0</v>
      </c>
      <c r="AU344" s="320">
        <f t="shared" si="22"/>
        <v>0</v>
      </c>
      <c r="AV344" s="320">
        <f t="shared" si="22"/>
        <v>0</v>
      </c>
      <c r="AW344" s="320">
        <f t="shared" si="22"/>
        <v>0</v>
      </c>
      <c r="AX344" s="320">
        <f t="shared" si="22"/>
        <v>0</v>
      </c>
    </row>
    <row r="345" spans="1:108" s="323" customFormat="1" ht="14.25" thickBot="1" x14ac:dyDescent="0.25">
      <c r="A345" s="664" t="s">
        <v>15</v>
      </c>
      <c r="B345" s="682"/>
      <c r="C345" s="682"/>
      <c r="D345" s="682"/>
      <c r="E345" s="682"/>
      <c r="F345" s="682"/>
      <c r="G345" s="682"/>
      <c r="H345" s="682"/>
      <c r="I345" s="682"/>
      <c r="J345" s="682"/>
      <c r="K345" s="682"/>
      <c r="L345" s="682"/>
      <c r="M345" s="682"/>
      <c r="N345" s="683"/>
      <c r="O345" s="526"/>
      <c r="P345" s="322"/>
      <c r="Q345" s="321"/>
      <c r="R345" s="321"/>
      <c r="S345" s="321"/>
      <c r="T345" s="321"/>
      <c r="U345" s="321"/>
      <c r="V345" s="321"/>
      <c r="W345" s="321"/>
      <c r="X345" s="321"/>
      <c r="Y345" s="321"/>
      <c r="Z345" s="321"/>
      <c r="AA345" s="321"/>
      <c r="AB345" s="321"/>
      <c r="AC345" s="321"/>
      <c r="AD345" s="321"/>
      <c r="AE345" s="321"/>
      <c r="AF345" s="321"/>
      <c r="AG345" s="321"/>
      <c r="AH345" s="321"/>
      <c r="AI345" s="321"/>
      <c r="AJ345" s="321"/>
      <c r="AK345" s="321"/>
      <c r="AL345" s="321"/>
      <c r="AM345" s="321"/>
      <c r="AN345" s="321"/>
      <c r="AO345" s="321"/>
      <c r="AP345" s="321"/>
      <c r="AQ345" s="321"/>
      <c r="AR345" s="321"/>
      <c r="AS345" s="321"/>
      <c r="AT345" s="321"/>
      <c r="AU345" s="321"/>
      <c r="AV345" s="321"/>
      <c r="AW345" s="321"/>
      <c r="AX345" s="321"/>
      <c r="AY345" s="315"/>
      <c r="AZ345" s="315"/>
      <c r="BA345" s="315"/>
      <c r="BB345" s="315"/>
      <c r="BC345" s="315"/>
      <c r="BD345" s="315"/>
      <c r="BE345" s="315"/>
      <c r="BF345" s="315"/>
      <c r="BG345" s="315"/>
      <c r="BH345" s="315"/>
      <c r="BI345" s="315"/>
      <c r="BJ345" s="315"/>
      <c r="BK345" s="315"/>
      <c r="BL345" s="315"/>
      <c r="BM345" s="315"/>
      <c r="BN345" s="315"/>
      <c r="BO345" s="315"/>
      <c r="BP345" s="315"/>
      <c r="BQ345" s="315"/>
      <c r="BR345" s="315"/>
      <c r="BS345" s="315"/>
      <c r="BT345" s="315"/>
      <c r="BU345" s="315"/>
      <c r="BV345" s="315"/>
      <c r="BW345" s="315"/>
      <c r="BX345" s="315"/>
      <c r="BY345" s="315"/>
      <c r="BZ345" s="315"/>
      <c r="CA345" s="315"/>
      <c r="CB345" s="315"/>
      <c r="CC345" s="315"/>
      <c r="CD345" s="315"/>
      <c r="CE345" s="315"/>
      <c r="CF345" s="315"/>
      <c r="CG345" s="315"/>
      <c r="CH345" s="315"/>
      <c r="CI345" s="315"/>
      <c r="CJ345" s="132"/>
      <c r="CK345" s="132"/>
      <c r="CL345" s="132"/>
      <c r="CM345" s="132"/>
      <c r="CN345" s="132"/>
      <c r="CO345" s="132"/>
      <c r="CP345" s="132"/>
      <c r="CQ345" s="132"/>
      <c r="CR345" s="132"/>
      <c r="CS345" s="132"/>
      <c r="CT345" s="132"/>
      <c r="CU345" s="132"/>
      <c r="CV345" s="132"/>
      <c r="CW345" s="132"/>
      <c r="CX345" s="132"/>
      <c r="CY345" s="132"/>
      <c r="CZ345" s="132"/>
      <c r="DA345" s="132"/>
      <c r="DB345" s="132"/>
      <c r="DC345" s="132"/>
      <c r="DD345" s="132"/>
    </row>
    <row r="346" spans="1:108" s="132" customFormat="1" ht="25.5" x14ac:dyDescent="0.2">
      <c r="A346" s="731">
        <v>1</v>
      </c>
      <c r="B346" s="692"/>
      <c r="C346" s="733" t="s">
        <v>316</v>
      </c>
      <c r="D346" s="480"/>
      <c r="E346" s="480"/>
      <c r="F346" s="480"/>
      <c r="G346" s="733" t="s">
        <v>335</v>
      </c>
      <c r="H346" s="480"/>
      <c r="I346" s="733"/>
      <c r="J346" s="385" t="s">
        <v>320</v>
      </c>
      <c r="K346" s="308" t="s">
        <v>309</v>
      </c>
      <c r="L346" s="308">
        <v>0.12</v>
      </c>
      <c r="M346" s="308"/>
      <c r="N346" s="463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0"/>
      <c r="AA346" s="210"/>
      <c r="AB346" s="210"/>
      <c r="AC346" s="210"/>
      <c r="AD346" s="210"/>
      <c r="AE346" s="210"/>
      <c r="AF346" s="210"/>
      <c r="AG346" s="210"/>
      <c r="AH346" s="210"/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315"/>
      <c r="AZ346" s="315"/>
      <c r="BA346" s="315"/>
      <c r="BB346" s="315"/>
      <c r="BC346" s="315"/>
      <c r="BD346" s="315"/>
      <c r="BE346" s="315"/>
      <c r="BF346" s="315"/>
      <c r="BG346" s="315"/>
      <c r="BH346" s="315"/>
      <c r="BI346" s="315"/>
      <c r="BJ346" s="315"/>
      <c r="BK346" s="315"/>
      <c r="BL346" s="315"/>
      <c r="BM346" s="315"/>
      <c r="BN346" s="315"/>
      <c r="BO346" s="315"/>
      <c r="BP346" s="315"/>
      <c r="BQ346" s="315"/>
      <c r="BR346" s="315"/>
      <c r="BS346" s="315"/>
      <c r="BT346" s="315"/>
      <c r="BU346" s="315"/>
      <c r="BV346" s="315"/>
      <c r="BW346" s="315"/>
      <c r="BX346" s="315"/>
      <c r="BY346" s="315"/>
      <c r="BZ346" s="315"/>
      <c r="CA346" s="315"/>
      <c r="CB346" s="315"/>
      <c r="CC346" s="315"/>
      <c r="CD346" s="315"/>
      <c r="CE346" s="315"/>
      <c r="CF346" s="315"/>
      <c r="CG346" s="315"/>
      <c r="CH346" s="315"/>
      <c r="CI346" s="315"/>
    </row>
    <row r="347" spans="1:108" s="132" customFormat="1" ht="15.75" x14ac:dyDescent="0.2">
      <c r="A347" s="731"/>
      <c r="B347" s="692"/>
      <c r="C347" s="733"/>
      <c r="D347" s="205"/>
      <c r="E347" s="205"/>
      <c r="F347" s="205"/>
      <c r="G347" s="733"/>
      <c r="H347" s="205"/>
      <c r="I347" s="733"/>
      <c r="J347" s="385" t="s">
        <v>321</v>
      </c>
      <c r="K347" s="308" t="s">
        <v>302</v>
      </c>
      <c r="L347" s="308">
        <v>1</v>
      </c>
      <c r="M347" s="308"/>
      <c r="N347" s="422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0"/>
      <c r="AA347" s="210"/>
      <c r="AB347" s="210"/>
      <c r="AC347" s="210"/>
      <c r="AD347" s="210"/>
      <c r="AE347" s="210"/>
      <c r="AF347" s="210"/>
      <c r="AG347" s="210"/>
      <c r="AH347" s="210"/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315"/>
      <c r="AZ347" s="315"/>
      <c r="BA347" s="315"/>
      <c r="BB347" s="315"/>
      <c r="BC347" s="315"/>
      <c r="BD347" s="315"/>
      <c r="BE347" s="315"/>
      <c r="BF347" s="315"/>
      <c r="BG347" s="315"/>
      <c r="BH347" s="315"/>
      <c r="BI347" s="315"/>
      <c r="BJ347" s="315"/>
      <c r="BK347" s="315"/>
      <c r="BL347" s="315"/>
      <c r="BM347" s="315"/>
      <c r="BN347" s="315"/>
      <c r="BO347" s="315"/>
      <c r="BP347" s="315"/>
      <c r="BQ347" s="315"/>
      <c r="BR347" s="315"/>
      <c r="BS347" s="315"/>
      <c r="BT347" s="315"/>
      <c r="BU347" s="315"/>
      <c r="BV347" s="315"/>
      <c r="BW347" s="315"/>
      <c r="BX347" s="315"/>
      <c r="BY347" s="315"/>
      <c r="BZ347" s="315"/>
      <c r="CA347" s="315"/>
      <c r="CB347" s="315"/>
      <c r="CC347" s="315"/>
      <c r="CD347" s="315"/>
      <c r="CE347" s="315"/>
      <c r="CF347" s="315"/>
      <c r="CG347" s="315"/>
      <c r="CH347" s="315"/>
      <c r="CI347" s="315"/>
    </row>
    <row r="348" spans="1:108" s="332" customFormat="1" ht="15.75" x14ac:dyDescent="0.2">
      <c r="A348" s="732"/>
      <c r="B348" s="693"/>
      <c r="C348" s="734"/>
      <c r="D348" s="191"/>
      <c r="E348" s="191"/>
      <c r="F348" s="191"/>
      <c r="G348" s="734"/>
      <c r="H348" s="191"/>
      <c r="I348" s="734"/>
      <c r="J348" s="168"/>
      <c r="K348" s="500"/>
      <c r="L348" s="500"/>
      <c r="M348" s="500"/>
      <c r="N348" s="168"/>
      <c r="O348" s="407"/>
      <c r="P348" s="407">
        <f t="shared" ref="P348:AX348" si="23">(P346+P347)/2</f>
        <v>0</v>
      </c>
      <c r="Q348" s="407">
        <f t="shared" si="23"/>
        <v>0</v>
      </c>
      <c r="R348" s="407">
        <f t="shared" si="23"/>
        <v>0</v>
      </c>
      <c r="S348" s="407">
        <f t="shared" si="23"/>
        <v>0</v>
      </c>
      <c r="T348" s="407">
        <f t="shared" si="23"/>
        <v>0</v>
      </c>
      <c r="U348" s="407">
        <f t="shared" si="23"/>
        <v>0</v>
      </c>
      <c r="V348" s="407">
        <f t="shared" si="23"/>
        <v>0</v>
      </c>
      <c r="W348" s="407">
        <f t="shared" si="23"/>
        <v>0</v>
      </c>
      <c r="X348" s="407">
        <f t="shared" si="23"/>
        <v>0</v>
      </c>
      <c r="Y348" s="407">
        <f t="shared" si="23"/>
        <v>0</v>
      </c>
      <c r="Z348" s="407">
        <f t="shared" si="23"/>
        <v>0</v>
      </c>
      <c r="AA348" s="407">
        <f t="shared" si="23"/>
        <v>0</v>
      </c>
      <c r="AB348" s="407">
        <f t="shared" si="23"/>
        <v>0</v>
      </c>
      <c r="AC348" s="407">
        <f t="shared" si="23"/>
        <v>0</v>
      </c>
      <c r="AD348" s="407">
        <f t="shared" si="23"/>
        <v>0</v>
      </c>
      <c r="AE348" s="407">
        <f t="shared" si="23"/>
        <v>0</v>
      </c>
      <c r="AF348" s="407">
        <f t="shared" si="23"/>
        <v>0</v>
      </c>
      <c r="AG348" s="407">
        <f t="shared" si="23"/>
        <v>0</v>
      </c>
      <c r="AH348" s="407">
        <f t="shared" si="23"/>
        <v>0</v>
      </c>
      <c r="AI348" s="407">
        <f t="shared" si="23"/>
        <v>0</v>
      </c>
      <c r="AJ348" s="407">
        <f t="shared" si="23"/>
        <v>0</v>
      </c>
      <c r="AK348" s="407">
        <f t="shared" si="23"/>
        <v>0</v>
      </c>
      <c r="AL348" s="407">
        <f t="shared" si="23"/>
        <v>0</v>
      </c>
      <c r="AM348" s="407">
        <f t="shared" si="23"/>
        <v>0</v>
      </c>
      <c r="AN348" s="407">
        <f t="shared" si="23"/>
        <v>0</v>
      </c>
      <c r="AO348" s="407">
        <f t="shared" si="23"/>
        <v>0</v>
      </c>
      <c r="AP348" s="407">
        <f t="shared" si="23"/>
        <v>0</v>
      </c>
      <c r="AQ348" s="407">
        <f t="shared" si="23"/>
        <v>0</v>
      </c>
      <c r="AR348" s="407">
        <f t="shared" si="23"/>
        <v>0</v>
      </c>
      <c r="AS348" s="407">
        <f t="shared" si="23"/>
        <v>0</v>
      </c>
      <c r="AT348" s="407">
        <f t="shared" si="23"/>
        <v>0</v>
      </c>
      <c r="AU348" s="407">
        <f t="shared" si="23"/>
        <v>0</v>
      </c>
      <c r="AV348" s="407">
        <f t="shared" si="23"/>
        <v>0</v>
      </c>
      <c r="AW348" s="407">
        <f t="shared" si="23"/>
        <v>0</v>
      </c>
      <c r="AX348" s="407">
        <f t="shared" si="23"/>
        <v>0</v>
      </c>
      <c r="AY348" s="516"/>
      <c r="AZ348" s="315"/>
      <c r="BA348" s="315"/>
      <c r="BB348" s="315"/>
      <c r="BC348" s="315"/>
      <c r="BD348" s="315"/>
      <c r="BE348" s="315"/>
      <c r="BF348" s="315"/>
      <c r="BG348" s="315"/>
      <c r="BH348" s="315"/>
      <c r="BI348" s="315"/>
      <c r="BJ348" s="315"/>
      <c r="BK348" s="315"/>
      <c r="BL348" s="315"/>
      <c r="BM348" s="315"/>
      <c r="BN348" s="315"/>
      <c r="BO348" s="315"/>
      <c r="BP348" s="315"/>
      <c r="BQ348" s="315"/>
      <c r="BR348" s="315"/>
      <c r="BS348" s="315"/>
      <c r="BT348" s="315"/>
      <c r="BU348" s="315"/>
      <c r="BV348" s="315"/>
      <c r="BW348" s="315"/>
      <c r="BX348" s="315"/>
      <c r="BY348" s="315"/>
      <c r="BZ348" s="315"/>
      <c r="CA348" s="315"/>
      <c r="CB348" s="315"/>
      <c r="CC348" s="315"/>
      <c r="CD348" s="315"/>
      <c r="CE348" s="315"/>
      <c r="CF348" s="315"/>
      <c r="CG348" s="315"/>
      <c r="CH348" s="315"/>
      <c r="CI348" s="315"/>
      <c r="CJ348" s="132"/>
      <c r="CK348" s="132"/>
      <c r="CL348" s="132"/>
      <c r="CM348" s="132"/>
      <c r="CN348" s="132"/>
      <c r="CO348" s="132"/>
      <c r="CP348" s="132"/>
      <c r="CQ348" s="132"/>
      <c r="CR348" s="132"/>
    </row>
    <row r="349" spans="1:108" s="132" customFormat="1" ht="51" x14ac:dyDescent="0.2">
      <c r="A349" s="420">
        <v>2</v>
      </c>
      <c r="B349" s="307"/>
      <c r="C349" s="306" t="s">
        <v>41</v>
      </c>
      <c r="D349" s="306"/>
      <c r="E349" s="306"/>
      <c r="F349" s="306"/>
      <c r="G349" s="325" t="s">
        <v>336</v>
      </c>
      <c r="H349" s="306"/>
      <c r="I349" s="325"/>
      <c r="J349" s="168" t="s">
        <v>317</v>
      </c>
      <c r="K349" s="168" t="s">
        <v>302</v>
      </c>
      <c r="L349" s="168">
        <v>2</v>
      </c>
      <c r="M349" s="168"/>
      <c r="N349" s="452"/>
      <c r="O349" s="407"/>
      <c r="P349" s="407"/>
      <c r="Q349" s="407"/>
      <c r="R349" s="407"/>
      <c r="S349" s="407"/>
      <c r="T349" s="407"/>
      <c r="U349" s="407"/>
      <c r="V349" s="407"/>
      <c r="W349" s="407"/>
      <c r="X349" s="407"/>
      <c r="Y349" s="407"/>
      <c r="Z349" s="407"/>
      <c r="AA349" s="407"/>
      <c r="AB349" s="407"/>
      <c r="AC349" s="407"/>
      <c r="AD349" s="407"/>
      <c r="AE349" s="407"/>
      <c r="AF349" s="407"/>
      <c r="AG349" s="407"/>
      <c r="AH349" s="407"/>
      <c r="AI349" s="407"/>
      <c r="AJ349" s="407"/>
      <c r="AK349" s="407"/>
      <c r="AL349" s="407"/>
      <c r="AM349" s="407"/>
      <c r="AN349" s="407"/>
      <c r="AO349" s="407"/>
      <c r="AP349" s="407"/>
      <c r="AQ349" s="407"/>
      <c r="AR349" s="407"/>
      <c r="AS349" s="407"/>
      <c r="AT349" s="407"/>
      <c r="AU349" s="407"/>
      <c r="AV349" s="407"/>
      <c r="AW349" s="407"/>
      <c r="AX349" s="407"/>
      <c r="AY349" s="516"/>
      <c r="AZ349" s="315"/>
      <c r="BA349" s="315"/>
      <c r="BB349" s="315"/>
      <c r="BC349" s="315"/>
      <c r="BD349" s="315"/>
      <c r="BE349" s="315"/>
      <c r="BF349" s="315"/>
      <c r="BG349" s="315"/>
      <c r="BH349" s="315"/>
      <c r="BI349" s="315"/>
      <c r="BJ349" s="315"/>
      <c r="BK349" s="315"/>
      <c r="BL349" s="315"/>
      <c r="BM349" s="315"/>
      <c r="BN349" s="315"/>
      <c r="BO349" s="315"/>
      <c r="BP349" s="315"/>
      <c r="BQ349" s="315"/>
      <c r="BR349" s="315"/>
      <c r="BS349" s="315"/>
      <c r="BT349" s="315"/>
      <c r="BU349" s="315"/>
      <c r="BV349" s="315"/>
      <c r="BW349" s="315"/>
      <c r="BX349" s="315"/>
      <c r="BY349" s="315"/>
      <c r="BZ349" s="315"/>
      <c r="CA349" s="315"/>
      <c r="CB349" s="315"/>
      <c r="CC349" s="315"/>
      <c r="CD349" s="315"/>
      <c r="CE349" s="315"/>
      <c r="CF349" s="315"/>
      <c r="CG349" s="315"/>
      <c r="CH349" s="315"/>
      <c r="CI349" s="315"/>
    </row>
    <row r="350" spans="1:108" s="132" customFormat="1" ht="38.25" x14ac:dyDescent="0.2">
      <c r="A350" s="420">
        <v>3</v>
      </c>
      <c r="B350" s="307"/>
      <c r="C350" s="306" t="s">
        <v>42</v>
      </c>
      <c r="D350" s="306"/>
      <c r="E350" s="306"/>
      <c r="F350" s="306"/>
      <c r="G350" s="325" t="s">
        <v>337</v>
      </c>
      <c r="H350" s="306"/>
      <c r="I350" s="325"/>
      <c r="J350" s="168" t="s">
        <v>318</v>
      </c>
      <c r="K350" s="168" t="s">
        <v>302</v>
      </c>
      <c r="L350" s="168">
        <v>5</v>
      </c>
      <c r="M350" s="168"/>
      <c r="N350" s="452"/>
      <c r="O350" s="407"/>
      <c r="P350" s="407"/>
      <c r="Q350" s="407"/>
      <c r="R350" s="407"/>
      <c r="S350" s="407"/>
      <c r="T350" s="407"/>
      <c r="U350" s="407"/>
      <c r="V350" s="407"/>
      <c r="W350" s="407"/>
      <c r="X350" s="407"/>
      <c r="Y350" s="407"/>
      <c r="Z350" s="407"/>
      <c r="AA350" s="407"/>
      <c r="AB350" s="407"/>
      <c r="AC350" s="407"/>
      <c r="AD350" s="407"/>
      <c r="AE350" s="407"/>
      <c r="AF350" s="407"/>
      <c r="AG350" s="407"/>
      <c r="AH350" s="407"/>
      <c r="AI350" s="407"/>
      <c r="AJ350" s="407"/>
      <c r="AK350" s="407"/>
      <c r="AL350" s="407"/>
      <c r="AM350" s="407"/>
      <c r="AN350" s="407"/>
      <c r="AO350" s="407"/>
      <c r="AP350" s="407"/>
      <c r="AQ350" s="407"/>
      <c r="AR350" s="407"/>
      <c r="AS350" s="407"/>
      <c r="AT350" s="407"/>
      <c r="AU350" s="407"/>
      <c r="AV350" s="407"/>
      <c r="AW350" s="407"/>
      <c r="AX350" s="407"/>
      <c r="AY350" s="516"/>
      <c r="AZ350" s="315"/>
      <c r="BA350" s="315"/>
      <c r="BB350" s="315"/>
      <c r="BC350" s="315"/>
      <c r="BD350" s="315"/>
      <c r="BE350" s="315"/>
      <c r="BF350" s="315"/>
      <c r="BG350" s="315"/>
      <c r="BH350" s="315"/>
      <c r="BI350" s="315"/>
      <c r="BJ350" s="315"/>
      <c r="BK350" s="315"/>
      <c r="BL350" s="315"/>
      <c r="BM350" s="315"/>
      <c r="BN350" s="315"/>
      <c r="BO350" s="315"/>
      <c r="BP350" s="315"/>
      <c r="BQ350" s="315"/>
      <c r="BR350" s="315"/>
      <c r="BS350" s="315"/>
      <c r="BT350" s="315"/>
      <c r="BU350" s="315"/>
      <c r="BV350" s="315"/>
      <c r="BW350" s="315"/>
      <c r="BX350" s="315"/>
      <c r="BY350" s="315"/>
      <c r="BZ350" s="315"/>
      <c r="CA350" s="315"/>
      <c r="CB350" s="315"/>
      <c r="CC350" s="315"/>
      <c r="CD350" s="315"/>
      <c r="CE350" s="315"/>
      <c r="CF350" s="315"/>
      <c r="CG350" s="315"/>
      <c r="CH350" s="315"/>
      <c r="CI350" s="315"/>
    </row>
    <row r="351" spans="1:108" s="132" customFormat="1" ht="15.75" x14ac:dyDescent="0.2">
      <c r="A351" s="730">
        <v>4</v>
      </c>
      <c r="B351" s="729"/>
      <c r="C351" s="690" t="s">
        <v>325</v>
      </c>
      <c r="D351" s="335"/>
      <c r="E351" s="335"/>
      <c r="F351" s="335"/>
      <c r="G351" s="690" t="s">
        <v>338</v>
      </c>
      <c r="H351" s="335"/>
      <c r="I351" s="690"/>
      <c r="J351" s="168" t="s">
        <v>326</v>
      </c>
      <c r="K351" s="168" t="s">
        <v>31</v>
      </c>
      <c r="L351" s="168">
        <v>3</v>
      </c>
      <c r="M351" s="168"/>
      <c r="N351" s="452"/>
      <c r="O351" s="407"/>
      <c r="P351" s="407"/>
      <c r="Q351" s="407"/>
      <c r="R351" s="407"/>
      <c r="S351" s="407"/>
      <c r="T351" s="407"/>
      <c r="U351" s="407"/>
      <c r="V351" s="407"/>
      <c r="W351" s="407"/>
      <c r="X351" s="407"/>
      <c r="Y351" s="407"/>
      <c r="Z351" s="407"/>
      <c r="AA351" s="407"/>
      <c r="AB351" s="407"/>
      <c r="AC351" s="407"/>
      <c r="AD351" s="407"/>
      <c r="AE351" s="407"/>
      <c r="AF351" s="407"/>
      <c r="AG351" s="407"/>
      <c r="AH351" s="407"/>
      <c r="AI351" s="407"/>
      <c r="AJ351" s="407"/>
      <c r="AK351" s="407"/>
      <c r="AL351" s="407"/>
      <c r="AM351" s="407"/>
      <c r="AN351" s="407"/>
      <c r="AO351" s="407"/>
      <c r="AP351" s="407"/>
      <c r="AQ351" s="407"/>
      <c r="AR351" s="407"/>
      <c r="AS351" s="407"/>
      <c r="AT351" s="407"/>
      <c r="AU351" s="407"/>
      <c r="AV351" s="407"/>
      <c r="AW351" s="407"/>
      <c r="AX351" s="407"/>
      <c r="AY351" s="516"/>
      <c r="AZ351" s="315"/>
      <c r="BA351" s="315"/>
      <c r="BB351" s="315"/>
      <c r="BC351" s="315"/>
      <c r="BD351" s="315"/>
      <c r="BE351" s="315"/>
      <c r="BF351" s="315"/>
      <c r="BG351" s="315"/>
      <c r="BH351" s="315"/>
      <c r="BI351" s="315"/>
      <c r="BJ351" s="315"/>
      <c r="BK351" s="315"/>
      <c r="BL351" s="315"/>
      <c r="BM351" s="315"/>
      <c r="BN351" s="315"/>
      <c r="BO351" s="315"/>
      <c r="BP351" s="315"/>
      <c r="BQ351" s="315"/>
      <c r="BR351" s="315"/>
      <c r="BS351" s="315"/>
      <c r="BT351" s="315"/>
      <c r="BU351" s="315"/>
      <c r="BV351" s="315"/>
      <c r="BW351" s="315"/>
      <c r="BX351" s="315"/>
      <c r="BY351" s="315"/>
      <c r="BZ351" s="315"/>
      <c r="CA351" s="315"/>
      <c r="CB351" s="315"/>
      <c r="CC351" s="315"/>
      <c r="CD351" s="315"/>
      <c r="CE351" s="315"/>
      <c r="CF351" s="315"/>
      <c r="CG351" s="315"/>
      <c r="CH351" s="315"/>
      <c r="CI351" s="315"/>
    </row>
    <row r="352" spans="1:108" s="132" customFormat="1" ht="15.75" x14ac:dyDescent="0.2">
      <c r="A352" s="731"/>
      <c r="B352" s="692"/>
      <c r="C352" s="691"/>
      <c r="D352" s="335"/>
      <c r="E352" s="335"/>
      <c r="F352" s="335"/>
      <c r="G352" s="691"/>
      <c r="H352" s="335"/>
      <c r="I352" s="691"/>
      <c r="J352" s="168" t="s">
        <v>327</v>
      </c>
      <c r="K352" s="168" t="s">
        <v>309</v>
      </c>
      <c r="L352" s="168"/>
      <c r="M352" s="168"/>
      <c r="N352" s="452"/>
      <c r="O352" s="407"/>
      <c r="P352" s="407"/>
      <c r="Q352" s="407"/>
      <c r="R352" s="407"/>
      <c r="S352" s="407"/>
      <c r="T352" s="407"/>
      <c r="U352" s="407"/>
      <c r="V352" s="407"/>
      <c r="W352" s="407"/>
      <c r="X352" s="407"/>
      <c r="Y352" s="407"/>
      <c r="Z352" s="407"/>
      <c r="AA352" s="407"/>
      <c r="AB352" s="407"/>
      <c r="AC352" s="407"/>
      <c r="AD352" s="407"/>
      <c r="AE352" s="407"/>
      <c r="AF352" s="407"/>
      <c r="AG352" s="407"/>
      <c r="AH352" s="407"/>
      <c r="AI352" s="407"/>
      <c r="AJ352" s="407"/>
      <c r="AK352" s="407"/>
      <c r="AL352" s="407"/>
      <c r="AM352" s="407"/>
      <c r="AN352" s="407"/>
      <c r="AO352" s="407"/>
      <c r="AP352" s="407"/>
      <c r="AQ352" s="407"/>
      <c r="AR352" s="407"/>
      <c r="AS352" s="407"/>
      <c r="AT352" s="407"/>
      <c r="AU352" s="407"/>
      <c r="AV352" s="407"/>
      <c r="AW352" s="407"/>
      <c r="AX352" s="407"/>
      <c r="AY352" s="516"/>
      <c r="AZ352" s="315"/>
      <c r="BA352" s="315"/>
      <c r="BB352" s="315"/>
      <c r="BC352" s="315"/>
      <c r="BD352" s="315"/>
      <c r="BE352" s="315"/>
      <c r="BF352" s="315"/>
      <c r="BG352" s="315"/>
      <c r="BH352" s="315"/>
      <c r="BI352" s="315"/>
      <c r="BJ352" s="315"/>
      <c r="BK352" s="315"/>
      <c r="BL352" s="315"/>
      <c r="BM352" s="315"/>
      <c r="BN352" s="315"/>
      <c r="BO352" s="315"/>
      <c r="BP352" s="315"/>
      <c r="BQ352" s="315"/>
      <c r="BR352" s="315"/>
      <c r="BS352" s="315"/>
      <c r="BT352" s="315"/>
      <c r="BU352" s="315"/>
      <c r="BV352" s="315"/>
      <c r="BW352" s="315"/>
      <c r="BX352" s="315"/>
      <c r="BY352" s="315"/>
      <c r="BZ352" s="315"/>
      <c r="CA352" s="315"/>
      <c r="CB352" s="315"/>
      <c r="CC352" s="315"/>
      <c r="CD352" s="315"/>
      <c r="CE352" s="315"/>
      <c r="CF352" s="315"/>
      <c r="CG352" s="315"/>
      <c r="CH352" s="315"/>
      <c r="CI352" s="315"/>
    </row>
    <row r="353" spans="1:108" s="132" customFormat="1" ht="15.75" x14ac:dyDescent="0.2">
      <c r="A353" s="731"/>
      <c r="B353" s="692"/>
      <c r="C353" s="691"/>
      <c r="D353" s="335"/>
      <c r="E353" s="335"/>
      <c r="F353" s="335"/>
      <c r="G353" s="691"/>
      <c r="H353" s="335"/>
      <c r="I353" s="691"/>
      <c r="J353" s="168" t="s">
        <v>328</v>
      </c>
      <c r="K353" s="168" t="s">
        <v>302</v>
      </c>
      <c r="L353" s="168"/>
      <c r="M353" s="168"/>
      <c r="N353" s="452"/>
      <c r="O353" s="407"/>
      <c r="P353" s="407"/>
      <c r="Q353" s="407"/>
      <c r="R353" s="407"/>
      <c r="S353" s="407"/>
      <c r="T353" s="407"/>
      <c r="U353" s="407"/>
      <c r="V353" s="407"/>
      <c r="W353" s="407"/>
      <c r="X353" s="407"/>
      <c r="Y353" s="407"/>
      <c r="Z353" s="407"/>
      <c r="AA353" s="407"/>
      <c r="AB353" s="407"/>
      <c r="AC353" s="407"/>
      <c r="AD353" s="407"/>
      <c r="AE353" s="407"/>
      <c r="AF353" s="407"/>
      <c r="AG353" s="407"/>
      <c r="AH353" s="407"/>
      <c r="AI353" s="407"/>
      <c r="AJ353" s="407"/>
      <c r="AK353" s="407"/>
      <c r="AL353" s="407"/>
      <c r="AM353" s="407"/>
      <c r="AN353" s="407"/>
      <c r="AO353" s="407"/>
      <c r="AP353" s="407"/>
      <c r="AQ353" s="407"/>
      <c r="AR353" s="407"/>
      <c r="AS353" s="407"/>
      <c r="AT353" s="407"/>
      <c r="AU353" s="407"/>
      <c r="AV353" s="407"/>
      <c r="AW353" s="407"/>
      <c r="AX353" s="407"/>
      <c r="AY353" s="516"/>
      <c r="AZ353" s="315"/>
      <c r="BA353" s="315"/>
      <c r="BB353" s="315"/>
      <c r="BC353" s="315"/>
      <c r="BD353" s="315"/>
      <c r="BE353" s="315"/>
      <c r="BF353" s="315"/>
      <c r="BG353" s="315"/>
      <c r="BH353" s="315"/>
      <c r="BI353" s="315"/>
      <c r="BJ353" s="315"/>
      <c r="BK353" s="315"/>
      <c r="BL353" s="315"/>
      <c r="BM353" s="315"/>
      <c r="BN353" s="315"/>
      <c r="BO353" s="315"/>
      <c r="BP353" s="315"/>
      <c r="BQ353" s="315"/>
      <c r="BR353" s="315"/>
      <c r="BS353" s="315"/>
      <c r="BT353" s="315"/>
      <c r="BU353" s="315"/>
      <c r="BV353" s="315"/>
      <c r="BW353" s="315"/>
      <c r="BX353" s="315"/>
      <c r="BY353" s="315"/>
      <c r="BZ353" s="315"/>
      <c r="CA353" s="315"/>
      <c r="CB353" s="315"/>
      <c r="CC353" s="315"/>
      <c r="CD353" s="315"/>
      <c r="CE353" s="315"/>
      <c r="CF353" s="315"/>
      <c r="CG353" s="315"/>
      <c r="CH353" s="315"/>
      <c r="CI353" s="315"/>
    </row>
    <row r="354" spans="1:108" s="132" customFormat="1" ht="15.75" x14ac:dyDescent="0.2">
      <c r="A354" s="731"/>
      <c r="B354" s="692"/>
      <c r="C354" s="691"/>
      <c r="D354" s="335"/>
      <c r="E354" s="335"/>
      <c r="F354" s="335"/>
      <c r="G354" s="691"/>
      <c r="H354" s="335"/>
      <c r="I354" s="691"/>
      <c r="J354" s="168" t="s">
        <v>329</v>
      </c>
      <c r="K354" s="168" t="s">
        <v>309</v>
      </c>
      <c r="L354" s="168"/>
      <c r="M354" s="168"/>
      <c r="N354" s="452"/>
      <c r="O354" s="407"/>
      <c r="P354" s="407"/>
      <c r="Q354" s="407"/>
      <c r="R354" s="407"/>
      <c r="S354" s="407"/>
      <c r="T354" s="407"/>
      <c r="U354" s="407"/>
      <c r="V354" s="407"/>
      <c r="W354" s="407"/>
      <c r="X354" s="407"/>
      <c r="Y354" s="407"/>
      <c r="Z354" s="407"/>
      <c r="AA354" s="407"/>
      <c r="AB354" s="407"/>
      <c r="AC354" s="407"/>
      <c r="AD354" s="407"/>
      <c r="AE354" s="407"/>
      <c r="AF354" s="407"/>
      <c r="AG354" s="407"/>
      <c r="AH354" s="407"/>
      <c r="AI354" s="407"/>
      <c r="AJ354" s="407"/>
      <c r="AK354" s="407"/>
      <c r="AL354" s="407"/>
      <c r="AM354" s="407"/>
      <c r="AN354" s="407"/>
      <c r="AO354" s="407"/>
      <c r="AP354" s="407"/>
      <c r="AQ354" s="407"/>
      <c r="AR354" s="407"/>
      <c r="AS354" s="407"/>
      <c r="AT354" s="407"/>
      <c r="AU354" s="407"/>
      <c r="AV354" s="407"/>
      <c r="AW354" s="407"/>
      <c r="AX354" s="407"/>
      <c r="AY354" s="516"/>
      <c r="AZ354" s="315"/>
      <c r="BA354" s="315"/>
      <c r="BB354" s="315"/>
      <c r="BC354" s="315"/>
      <c r="BD354" s="315"/>
      <c r="BE354" s="315"/>
      <c r="BF354" s="315"/>
      <c r="BG354" s="315"/>
      <c r="BH354" s="315"/>
      <c r="BI354" s="315"/>
      <c r="BJ354" s="315"/>
      <c r="BK354" s="315"/>
      <c r="BL354" s="315"/>
      <c r="BM354" s="315"/>
      <c r="BN354" s="315"/>
      <c r="BO354" s="315"/>
      <c r="BP354" s="315"/>
      <c r="BQ354" s="315"/>
      <c r="BR354" s="315"/>
      <c r="BS354" s="315"/>
      <c r="BT354" s="315"/>
      <c r="BU354" s="315"/>
      <c r="BV354" s="315"/>
      <c r="BW354" s="315"/>
      <c r="BX354" s="315"/>
      <c r="BY354" s="315"/>
      <c r="BZ354" s="315"/>
      <c r="CA354" s="315"/>
      <c r="CB354" s="315"/>
      <c r="CC354" s="315"/>
      <c r="CD354" s="315"/>
      <c r="CE354" s="315"/>
      <c r="CF354" s="315"/>
      <c r="CG354" s="315"/>
      <c r="CH354" s="315"/>
      <c r="CI354" s="315"/>
    </row>
    <row r="355" spans="1:108" s="332" customFormat="1" ht="16.5" thickBot="1" x14ac:dyDescent="0.25">
      <c r="A355" s="732"/>
      <c r="B355" s="693"/>
      <c r="C355" s="696"/>
      <c r="D355" s="160"/>
      <c r="E355" s="160"/>
      <c r="F355" s="160"/>
      <c r="G355" s="696"/>
      <c r="H355" s="160"/>
      <c r="I355" s="696"/>
      <c r="J355" s="639"/>
      <c r="K355" s="168"/>
      <c r="L355" s="168"/>
      <c r="M355" s="168"/>
      <c r="N355" s="168"/>
      <c r="O355" s="407"/>
      <c r="P355" s="407">
        <f t="shared" ref="P355:AX355" si="24">(P351+P352+P353+P354)/4</f>
        <v>0</v>
      </c>
      <c r="Q355" s="407">
        <f t="shared" si="24"/>
        <v>0</v>
      </c>
      <c r="R355" s="407">
        <f t="shared" si="24"/>
        <v>0</v>
      </c>
      <c r="S355" s="407">
        <f t="shared" si="24"/>
        <v>0</v>
      </c>
      <c r="T355" s="407">
        <f t="shared" si="24"/>
        <v>0</v>
      </c>
      <c r="U355" s="407">
        <f t="shared" si="24"/>
        <v>0</v>
      </c>
      <c r="V355" s="407">
        <f t="shared" si="24"/>
        <v>0</v>
      </c>
      <c r="W355" s="407">
        <f t="shared" si="24"/>
        <v>0</v>
      </c>
      <c r="X355" s="407">
        <f t="shared" si="24"/>
        <v>0</v>
      </c>
      <c r="Y355" s="407">
        <f t="shared" si="24"/>
        <v>0</v>
      </c>
      <c r="Z355" s="407">
        <f t="shared" si="24"/>
        <v>0</v>
      </c>
      <c r="AA355" s="407">
        <f t="shared" si="24"/>
        <v>0</v>
      </c>
      <c r="AB355" s="407">
        <f t="shared" si="24"/>
        <v>0</v>
      </c>
      <c r="AC355" s="407">
        <f t="shared" si="24"/>
        <v>0</v>
      </c>
      <c r="AD355" s="407">
        <f t="shared" si="24"/>
        <v>0</v>
      </c>
      <c r="AE355" s="407">
        <f t="shared" si="24"/>
        <v>0</v>
      </c>
      <c r="AF355" s="407">
        <f t="shared" si="24"/>
        <v>0</v>
      </c>
      <c r="AG355" s="407">
        <f t="shared" si="24"/>
        <v>0</v>
      </c>
      <c r="AH355" s="407">
        <f t="shared" si="24"/>
        <v>0</v>
      </c>
      <c r="AI355" s="407">
        <f t="shared" si="24"/>
        <v>0</v>
      </c>
      <c r="AJ355" s="407">
        <f t="shared" si="24"/>
        <v>0</v>
      </c>
      <c r="AK355" s="407">
        <f t="shared" si="24"/>
        <v>0</v>
      </c>
      <c r="AL355" s="407">
        <f t="shared" si="24"/>
        <v>0</v>
      </c>
      <c r="AM355" s="407">
        <f t="shared" si="24"/>
        <v>0</v>
      </c>
      <c r="AN355" s="407">
        <f t="shared" si="24"/>
        <v>0</v>
      </c>
      <c r="AO355" s="407">
        <f t="shared" si="24"/>
        <v>0</v>
      </c>
      <c r="AP355" s="407">
        <f t="shared" si="24"/>
        <v>0</v>
      </c>
      <c r="AQ355" s="407">
        <f t="shared" si="24"/>
        <v>0</v>
      </c>
      <c r="AR355" s="407">
        <f t="shared" si="24"/>
        <v>0</v>
      </c>
      <c r="AS355" s="407">
        <f t="shared" si="24"/>
        <v>0</v>
      </c>
      <c r="AT355" s="407">
        <f t="shared" si="24"/>
        <v>0</v>
      </c>
      <c r="AU355" s="407">
        <f t="shared" si="24"/>
        <v>0</v>
      </c>
      <c r="AV355" s="407">
        <f t="shared" si="24"/>
        <v>0</v>
      </c>
      <c r="AW355" s="407">
        <f t="shared" si="24"/>
        <v>0</v>
      </c>
      <c r="AX355" s="407">
        <f t="shared" si="24"/>
        <v>0</v>
      </c>
      <c r="AY355" s="516"/>
      <c r="AZ355" s="315"/>
      <c r="BA355" s="315"/>
      <c r="BB355" s="315"/>
      <c r="BC355" s="315"/>
      <c r="BD355" s="315"/>
      <c r="BE355" s="315"/>
      <c r="BF355" s="315"/>
      <c r="BG355" s="315"/>
      <c r="BH355" s="315"/>
      <c r="BI355" s="315"/>
      <c r="BJ355" s="315"/>
      <c r="BK355" s="315"/>
      <c r="BL355" s="315"/>
      <c r="BM355" s="315"/>
      <c r="BN355" s="315"/>
      <c r="BO355" s="315"/>
      <c r="BP355" s="315"/>
      <c r="BQ355" s="315"/>
      <c r="BR355" s="315"/>
      <c r="BS355" s="315"/>
      <c r="BT355" s="315"/>
      <c r="BU355" s="315"/>
      <c r="BV355" s="315"/>
      <c r="BW355" s="315"/>
      <c r="BX355" s="315"/>
      <c r="BY355" s="315"/>
      <c r="BZ355" s="315"/>
      <c r="CA355" s="315"/>
      <c r="CB355" s="315"/>
      <c r="CC355" s="315"/>
      <c r="CD355" s="315"/>
      <c r="CE355" s="315"/>
      <c r="CF355" s="315"/>
      <c r="CG355" s="315"/>
      <c r="CH355" s="315"/>
      <c r="CI355" s="315"/>
      <c r="CJ355" s="132"/>
      <c r="CK355" s="132"/>
      <c r="CL355" s="132"/>
      <c r="CM355" s="132"/>
      <c r="CN355" s="132"/>
      <c r="CO355" s="132"/>
      <c r="CP355" s="132"/>
      <c r="CQ355" s="132"/>
      <c r="CR355" s="132"/>
    </row>
    <row r="356" spans="1:108" s="132" customFormat="1" ht="51.75" thickBot="1" x14ac:dyDescent="0.25">
      <c r="A356" s="420">
        <v>5</v>
      </c>
      <c r="B356" s="307"/>
      <c r="C356" s="306" t="s">
        <v>324</v>
      </c>
      <c r="D356" s="306"/>
      <c r="E356" s="306"/>
      <c r="F356" s="306"/>
      <c r="G356" s="325" t="s">
        <v>339</v>
      </c>
      <c r="H356" s="306"/>
      <c r="I356" s="192"/>
      <c r="J356" s="641" t="s">
        <v>319</v>
      </c>
      <c r="K356" s="637"/>
      <c r="L356" s="168"/>
      <c r="M356" s="168"/>
      <c r="N356" s="168"/>
      <c r="O356" s="407"/>
      <c r="P356" s="407"/>
      <c r="Q356" s="407"/>
      <c r="R356" s="407"/>
      <c r="S356" s="407"/>
      <c r="T356" s="407"/>
      <c r="U356" s="407"/>
      <c r="V356" s="407"/>
      <c r="W356" s="407"/>
      <c r="X356" s="407"/>
      <c r="Y356" s="407"/>
      <c r="Z356" s="407"/>
      <c r="AA356" s="407"/>
      <c r="AB356" s="407"/>
      <c r="AC356" s="407"/>
      <c r="AD356" s="407"/>
      <c r="AE356" s="407"/>
      <c r="AF356" s="407"/>
      <c r="AG356" s="407"/>
      <c r="AH356" s="407"/>
      <c r="AI356" s="407"/>
      <c r="AJ356" s="407"/>
      <c r="AK356" s="407"/>
      <c r="AL356" s="407"/>
      <c r="AM356" s="407"/>
      <c r="AN356" s="407"/>
      <c r="AO356" s="407"/>
      <c r="AP356" s="407"/>
      <c r="AQ356" s="407"/>
      <c r="AR356" s="407"/>
      <c r="AS356" s="407"/>
      <c r="AT356" s="407"/>
      <c r="AU356" s="407"/>
      <c r="AV356" s="407"/>
      <c r="AW356" s="407"/>
      <c r="AX356" s="407"/>
      <c r="AY356" s="516"/>
      <c r="AZ356" s="315"/>
      <c r="BA356" s="315"/>
      <c r="BB356" s="315"/>
      <c r="BC356" s="315"/>
      <c r="BD356" s="315"/>
      <c r="BE356" s="315"/>
      <c r="BF356" s="315"/>
      <c r="BG356" s="315"/>
      <c r="BH356" s="315"/>
      <c r="BI356" s="315"/>
      <c r="BJ356" s="315"/>
      <c r="BK356" s="315"/>
      <c r="BL356" s="315"/>
      <c r="BM356" s="315"/>
      <c r="BN356" s="315"/>
      <c r="BO356" s="315"/>
      <c r="BP356" s="315"/>
      <c r="BQ356" s="315"/>
      <c r="BR356" s="315"/>
      <c r="BS356" s="315"/>
      <c r="BT356" s="315"/>
      <c r="BU356" s="315"/>
      <c r="BV356" s="315"/>
      <c r="BW356" s="315"/>
      <c r="BX356" s="315"/>
      <c r="BY356" s="315"/>
      <c r="BZ356" s="315"/>
      <c r="CA356" s="315"/>
      <c r="CB356" s="315"/>
      <c r="CC356" s="315"/>
      <c r="CD356" s="315"/>
      <c r="CE356" s="315"/>
      <c r="CF356" s="315"/>
      <c r="CG356" s="315"/>
      <c r="CH356" s="315"/>
      <c r="CI356" s="315"/>
    </row>
    <row r="357" spans="1:108" ht="16.5" thickBot="1" x14ac:dyDescent="0.25">
      <c r="A357" s="697"/>
      <c r="B357" s="698"/>
      <c r="C357" s="698"/>
      <c r="D357" s="698"/>
      <c r="E357" s="698"/>
      <c r="F357" s="698"/>
      <c r="G357" s="698"/>
      <c r="H357" s="698"/>
      <c r="I357" s="698"/>
      <c r="J357" s="735"/>
      <c r="K357" s="698"/>
      <c r="L357" s="698"/>
      <c r="M357" s="698"/>
      <c r="N357" s="699"/>
      <c r="O357" s="320"/>
      <c r="P357" s="320">
        <f t="shared" ref="P357:AX357" si="25">(P348+P349+P350+P356+P355)/5</f>
        <v>0</v>
      </c>
      <c r="Q357" s="320">
        <f t="shared" si="25"/>
        <v>0</v>
      </c>
      <c r="R357" s="320">
        <f t="shared" si="25"/>
        <v>0</v>
      </c>
      <c r="S357" s="320">
        <f t="shared" si="25"/>
        <v>0</v>
      </c>
      <c r="T357" s="320">
        <f t="shared" si="25"/>
        <v>0</v>
      </c>
      <c r="U357" s="320">
        <f t="shared" si="25"/>
        <v>0</v>
      </c>
      <c r="V357" s="320">
        <f t="shared" si="25"/>
        <v>0</v>
      </c>
      <c r="W357" s="320">
        <f t="shared" si="25"/>
        <v>0</v>
      </c>
      <c r="X357" s="320">
        <f t="shared" si="25"/>
        <v>0</v>
      </c>
      <c r="Y357" s="320">
        <f t="shared" si="25"/>
        <v>0</v>
      </c>
      <c r="Z357" s="320">
        <f t="shared" si="25"/>
        <v>0</v>
      </c>
      <c r="AA357" s="320">
        <f t="shared" si="25"/>
        <v>0</v>
      </c>
      <c r="AB357" s="320">
        <f t="shared" si="25"/>
        <v>0</v>
      </c>
      <c r="AC357" s="320">
        <f t="shared" si="25"/>
        <v>0</v>
      </c>
      <c r="AD357" s="320">
        <f t="shared" si="25"/>
        <v>0</v>
      </c>
      <c r="AE357" s="320">
        <f t="shared" si="25"/>
        <v>0</v>
      </c>
      <c r="AF357" s="320">
        <f t="shared" si="25"/>
        <v>0</v>
      </c>
      <c r="AG357" s="320">
        <f t="shared" si="25"/>
        <v>0</v>
      </c>
      <c r="AH357" s="320">
        <f t="shared" si="25"/>
        <v>0</v>
      </c>
      <c r="AI357" s="320">
        <f t="shared" si="25"/>
        <v>0</v>
      </c>
      <c r="AJ357" s="320">
        <f t="shared" si="25"/>
        <v>0</v>
      </c>
      <c r="AK357" s="320">
        <f t="shared" si="25"/>
        <v>0</v>
      </c>
      <c r="AL357" s="320">
        <f t="shared" si="25"/>
        <v>0</v>
      </c>
      <c r="AM357" s="320">
        <f t="shared" si="25"/>
        <v>0</v>
      </c>
      <c r="AN357" s="320">
        <f t="shared" si="25"/>
        <v>0</v>
      </c>
      <c r="AO357" s="320">
        <f t="shared" si="25"/>
        <v>0</v>
      </c>
      <c r="AP357" s="320">
        <f t="shared" si="25"/>
        <v>0</v>
      </c>
      <c r="AQ357" s="320">
        <f t="shared" si="25"/>
        <v>0</v>
      </c>
      <c r="AR357" s="320">
        <f t="shared" si="25"/>
        <v>0</v>
      </c>
      <c r="AS357" s="320">
        <f t="shared" si="25"/>
        <v>0</v>
      </c>
      <c r="AT357" s="320">
        <f t="shared" si="25"/>
        <v>0</v>
      </c>
      <c r="AU357" s="320">
        <f t="shared" si="25"/>
        <v>0</v>
      </c>
      <c r="AV357" s="320">
        <f t="shared" si="25"/>
        <v>0</v>
      </c>
      <c r="AW357" s="320">
        <f t="shared" si="25"/>
        <v>0</v>
      </c>
      <c r="AX357" s="320">
        <f t="shared" si="25"/>
        <v>0</v>
      </c>
    </row>
    <row r="358" spans="1:108" s="323" customFormat="1" ht="14.25" thickBot="1" x14ac:dyDescent="0.25">
      <c r="A358" s="664" t="s">
        <v>22</v>
      </c>
      <c r="B358" s="682"/>
      <c r="C358" s="682"/>
      <c r="D358" s="682"/>
      <c r="E358" s="682"/>
      <c r="F358" s="682"/>
      <c r="G358" s="682"/>
      <c r="H358" s="682"/>
      <c r="I358" s="682"/>
      <c r="J358" s="682"/>
      <c r="K358" s="682"/>
      <c r="L358" s="682"/>
      <c r="M358" s="682"/>
      <c r="N358" s="683"/>
      <c r="O358" s="615"/>
      <c r="P358" s="321"/>
      <c r="Q358" s="321"/>
      <c r="R358" s="321"/>
      <c r="S358" s="321"/>
      <c r="T358" s="321"/>
      <c r="U358" s="321"/>
      <c r="V358" s="321"/>
      <c r="W358" s="321"/>
      <c r="X358" s="321"/>
      <c r="Y358" s="321"/>
      <c r="Z358" s="321"/>
      <c r="AA358" s="321"/>
      <c r="AB358" s="321"/>
      <c r="AC358" s="321"/>
      <c r="AD358" s="321"/>
      <c r="AE358" s="321"/>
      <c r="AF358" s="321"/>
      <c r="AG358" s="321"/>
      <c r="AH358" s="321"/>
      <c r="AI358" s="321"/>
      <c r="AJ358" s="321"/>
      <c r="AK358" s="321"/>
      <c r="AL358" s="321"/>
      <c r="AM358" s="321"/>
      <c r="AN358" s="321"/>
      <c r="AO358" s="321"/>
      <c r="AP358" s="321"/>
      <c r="AQ358" s="321"/>
      <c r="AR358" s="321"/>
      <c r="AS358" s="321"/>
      <c r="AT358" s="321"/>
      <c r="AU358" s="321"/>
      <c r="AV358" s="321"/>
      <c r="AW358" s="321"/>
      <c r="AX358" s="321"/>
      <c r="AY358" s="315"/>
      <c r="AZ358" s="315"/>
      <c r="BA358" s="315"/>
      <c r="BB358" s="315"/>
      <c r="BC358" s="315"/>
      <c r="BD358" s="315"/>
      <c r="BE358" s="315"/>
      <c r="BF358" s="315"/>
      <c r="BG358" s="315"/>
      <c r="BH358" s="315"/>
      <c r="BI358" s="315"/>
      <c r="BJ358" s="315"/>
      <c r="BK358" s="315"/>
      <c r="BL358" s="315"/>
      <c r="BM358" s="315"/>
      <c r="BN358" s="315"/>
      <c r="BO358" s="315"/>
      <c r="BP358" s="315"/>
      <c r="BQ358" s="315"/>
      <c r="BR358" s="315"/>
      <c r="BS358" s="315"/>
      <c r="BT358" s="315"/>
      <c r="BU358" s="315"/>
      <c r="BV358" s="315"/>
      <c r="BW358" s="315"/>
      <c r="BX358" s="315"/>
      <c r="BY358" s="315"/>
      <c r="BZ358" s="315"/>
      <c r="CA358" s="315"/>
      <c r="CB358" s="315"/>
      <c r="CC358" s="315"/>
      <c r="CD358" s="315"/>
      <c r="CE358" s="315"/>
      <c r="CF358" s="315"/>
      <c r="CG358" s="315"/>
      <c r="CH358" s="315"/>
      <c r="CI358" s="315"/>
      <c r="CJ358" s="132"/>
      <c r="CK358" s="132"/>
      <c r="CL358" s="132"/>
      <c r="CM358" s="132"/>
      <c r="CN358" s="132"/>
      <c r="CO358" s="132"/>
      <c r="CP358" s="132"/>
      <c r="CQ358" s="132"/>
      <c r="CR358" s="132"/>
      <c r="CS358" s="132"/>
      <c r="CT358" s="132"/>
      <c r="CU358" s="132"/>
      <c r="CV358" s="132"/>
      <c r="CW358" s="132"/>
      <c r="CX358" s="132"/>
      <c r="CY358" s="132"/>
      <c r="CZ358" s="132"/>
      <c r="DA358" s="132"/>
      <c r="DB358" s="132"/>
      <c r="DC358" s="132"/>
      <c r="DD358" s="132"/>
    </row>
    <row r="359" spans="1:108" s="132" customFormat="1" ht="25.5" x14ac:dyDescent="0.2">
      <c r="A359" s="475">
        <v>1</v>
      </c>
      <c r="B359" s="384"/>
      <c r="C359" s="387" t="s">
        <v>43</v>
      </c>
      <c r="D359" s="121"/>
      <c r="E359" s="121"/>
      <c r="F359" s="121"/>
      <c r="G359" s="684">
        <v>45886</v>
      </c>
      <c r="H359" s="466"/>
      <c r="I359" s="692"/>
      <c r="J359" s="469" t="s">
        <v>484</v>
      </c>
      <c r="K359" s="463"/>
      <c r="L359" s="463"/>
      <c r="M359" s="463"/>
      <c r="N359" s="384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0"/>
      <c r="AA359" s="210"/>
      <c r="AB359" s="210"/>
      <c r="AC359" s="210"/>
      <c r="AD359" s="210"/>
      <c r="AE359" s="210"/>
      <c r="AF359" s="210"/>
      <c r="AG359" s="210"/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315"/>
      <c r="AZ359" s="315"/>
      <c r="BA359" s="315"/>
      <c r="BB359" s="315"/>
      <c r="BC359" s="315"/>
      <c r="BD359" s="315"/>
      <c r="BE359" s="315"/>
      <c r="BF359" s="315"/>
      <c r="BG359" s="315"/>
      <c r="BH359" s="315"/>
      <c r="BI359" s="315"/>
      <c r="BJ359" s="315"/>
      <c r="BK359" s="315"/>
      <c r="BL359" s="315"/>
      <c r="BM359" s="315"/>
      <c r="BN359" s="315"/>
      <c r="BO359" s="315"/>
      <c r="BP359" s="315"/>
      <c r="BQ359" s="315"/>
      <c r="BR359" s="315"/>
      <c r="BS359" s="315"/>
      <c r="BT359" s="315"/>
      <c r="BU359" s="315"/>
      <c r="BV359" s="315"/>
      <c r="BW359" s="315"/>
      <c r="BX359" s="315"/>
      <c r="BY359" s="315"/>
      <c r="BZ359" s="315"/>
      <c r="CA359" s="315"/>
      <c r="CB359" s="315"/>
      <c r="CC359" s="315"/>
      <c r="CD359" s="315"/>
      <c r="CE359" s="315"/>
      <c r="CF359" s="315"/>
      <c r="CG359" s="315"/>
      <c r="CH359" s="315"/>
      <c r="CI359" s="315"/>
    </row>
    <row r="360" spans="1:108" s="132" customFormat="1" ht="15.75" x14ac:dyDescent="0.2">
      <c r="A360" s="424">
        <v>2</v>
      </c>
      <c r="B360" s="386"/>
      <c r="C360" s="198" t="s">
        <v>485</v>
      </c>
      <c r="D360" s="390"/>
      <c r="E360" s="390"/>
      <c r="F360" s="390"/>
      <c r="G360" s="685"/>
      <c r="H360" s="386"/>
      <c r="I360" s="693"/>
      <c r="J360" s="429" t="s">
        <v>484</v>
      </c>
      <c r="K360" s="378"/>
      <c r="L360" s="378"/>
      <c r="M360" s="378"/>
      <c r="N360" s="386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0"/>
      <c r="AA360" s="210"/>
      <c r="AB360" s="210"/>
      <c r="AC360" s="210"/>
      <c r="AD360" s="210"/>
      <c r="AE360" s="210"/>
      <c r="AF360" s="210"/>
      <c r="AG360" s="210"/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315"/>
      <c r="AZ360" s="315"/>
      <c r="BA360" s="315"/>
      <c r="BB360" s="315"/>
      <c r="BC360" s="315"/>
      <c r="BD360" s="315"/>
      <c r="BE360" s="315"/>
      <c r="BF360" s="315"/>
      <c r="BG360" s="315"/>
      <c r="BH360" s="315"/>
      <c r="BI360" s="315"/>
      <c r="BJ360" s="315"/>
      <c r="BK360" s="315"/>
      <c r="BL360" s="315"/>
      <c r="BM360" s="315"/>
      <c r="BN360" s="315"/>
      <c r="BO360" s="315"/>
      <c r="BP360" s="315"/>
      <c r="BQ360" s="315"/>
      <c r="BR360" s="315"/>
      <c r="BS360" s="315"/>
      <c r="BT360" s="315"/>
      <c r="BU360" s="315"/>
      <c r="BV360" s="315"/>
      <c r="BW360" s="315"/>
      <c r="BX360" s="315"/>
      <c r="BY360" s="315"/>
      <c r="BZ360" s="315"/>
      <c r="CA360" s="315"/>
      <c r="CB360" s="315"/>
      <c r="CC360" s="315"/>
      <c r="CD360" s="315"/>
      <c r="CE360" s="315"/>
      <c r="CF360" s="315"/>
      <c r="CG360" s="315"/>
      <c r="CH360" s="315"/>
      <c r="CI360" s="315"/>
    </row>
    <row r="361" spans="1:108" s="315" customFormat="1" ht="25.5" x14ac:dyDescent="0.2">
      <c r="A361" s="722">
        <v>3</v>
      </c>
      <c r="B361" s="706"/>
      <c r="C361" s="707" t="s">
        <v>486</v>
      </c>
      <c r="D361" s="390"/>
      <c r="E361" s="390"/>
      <c r="F361" s="390"/>
      <c r="G361" s="686" t="s">
        <v>487</v>
      </c>
      <c r="H361" s="390"/>
      <c r="I361" s="686"/>
      <c r="J361" s="429" t="s">
        <v>617</v>
      </c>
      <c r="K361" s="431"/>
      <c r="L361" s="431"/>
      <c r="M361" s="422"/>
      <c r="N361" s="422"/>
      <c r="O361" s="390"/>
      <c r="P361" s="390"/>
      <c r="Q361" s="390"/>
      <c r="R361" s="390"/>
      <c r="S361" s="390"/>
      <c r="T361" s="390"/>
      <c r="U361" s="390"/>
      <c r="V361" s="390"/>
      <c r="W361" s="390"/>
      <c r="X361" s="390"/>
      <c r="Y361" s="390"/>
      <c r="Z361" s="390"/>
      <c r="AA361" s="390"/>
      <c r="AB361" s="390"/>
      <c r="AC361" s="390"/>
      <c r="AD361" s="390"/>
      <c r="AE361" s="390"/>
      <c r="AF361" s="390"/>
      <c r="AG361" s="390"/>
      <c r="AH361" s="390"/>
      <c r="AI361" s="390"/>
      <c r="AJ361" s="390"/>
      <c r="AK361" s="390"/>
      <c r="AL361" s="390"/>
      <c r="AM361" s="390"/>
      <c r="AN361" s="390"/>
      <c r="AO361" s="390"/>
      <c r="AP361" s="390"/>
      <c r="AQ361" s="390"/>
      <c r="AR361" s="390"/>
      <c r="AS361" s="390"/>
      <c r="AT361" s="390"/>
      <c r="AU361" s="390"/>
      <c r="AV361" s="390"/>
      <c r="AW361" s="390"/>
      <c r="AX361" s="390"/>
    </row>
    <row r="362" spans="1:108" s="315" customFormat="1" ht="25.5" x14ac:dyDescent="0.2">
      <c r="A362" s="722"/>
      <c r="B362" s="706"/>
      <c r="C362" s="707"/>
      <c r="D362" s="390"/>
      <c r="E362" s="390"/>
      <c r="F362" s="390"/>
      <c r="G362" s="686"/>
      <c r="H362" s="390"/>
      <c r="I362" s="686"/>
      <c r="J362" s="429" t="s">
        <v>618</v>
      </c>
      <c r="K362" s="431"/>
      <c r="L362" s="431"/>
      <c r="M362" s="422"/>
      <c r="N362" s="422"/>
      <c r="O362" s="390"/>
      <c r="P362" s="390"/>
      <c r="Q362" s="390"/>
      <c r="R362" s="390"/>
      <c r="S362" s="390"/>
      <c r="T362" s="390"/>
      <c r="U362" s="390"/>
      <c r="V362" s="390"/>
      <c r="W362" s="390"/>
      <c r="X362" s="390"/>
      <c r="Y362" s="390"/>
      <c r="Z362" s="390"/>
      <c r="AA362" s="390"/>
      <c r="AB362" s="390"/>
      <c r="AC362" s="390"/>
      <c r="AD362" s="390"/>
      <c r="AE362" s="390"/>
      <c r="AF362" s="390"/>
      <c r="AG362" s="390"/>
      <c r="AH362" s="390"/>
      <c r="AI362" s="390"/>
      <c r="AJ362" s="390"/>
      <c r="AK362" s="390"/>
      <c r="AL362" s="390"/>
      <c r="AM362" s="390"/>
      <c r="AN362" s="390"/>
      <c r="AO362" s="390"/>
      <c r="AP362" s="390"/>
      <c r="AQ362" s="390"/>
      <c r="AR362" s="390"/>
      <c r="AS362" s="390"/>
      <c r="AT362" s="390"/>
      <c r="AU362" s="390"/>
      <c r="AV362" s="390"/>
      <c r="AW362" s="390"/>
      <c r="AX362" s="390"/>
    </row>
    <row r="363" spans="1:108" s="315" customFormat="1" ht="25.5" x14ac:dyDescent="0.2">
      <c r="A363" s="722"/>
      <c r="B363" s="706"/>
      <c r="C363" s="707"/>
      <c r="D363" s="390"/>
      <c r="E363" s="390"/>
      <c r="F363" s="390"/>
      <c r="G363" s="686"/>
      <c r="H363" s="390"/>
      <c r="I363" s="686"/>
      <c r="J363" s="429" t="s">
        <v>619</v>
      </c>
      <c r="K363" s="431"/>
      <c r="L363" s="431"/>
      <c r="M363" s="422"/>
      <c r="N363" s="422"/>
      <c r="O363" s="390"/>
      <c r="P363" s="390"/>
      <c r="Q363" s="390"/>
      <c r="R363" s="390"/>
      <c r="S363" s="390"/>
      <c r="T363" s="390"/>
      <c r="U363" s="390"/>
      <c r="V363" s="390"/>
      <c r="W363" s="390"/>
      <c r="X363" s="390"/>
      <c r="Y363" s="390"/>
      <c r="Z363" s="390"/>
      <c r="AA363" s="390"/>
      <c r="AB363" s="390"/>
      <c r="AC363" s="390"/>
      <c r="AD363" s="390"/>
      <c r="AE363" s="390"/>
      <c r="AF363" s="390"/>
      <c r="AG363" s="390"/>
      <c r="AH363" s="390"/>
      <c r="AI363" s="390"/>
      <c r="AJ363" s="390"/>
      <c r="AK363" s="390"/>
      <c r="AL363" s="390"/>
      <c r="AM363" s="390"/>
      <c r="AN363" s="390"/>
      <c r="AO363" s="390"/>
      <c r="AP363" s="390"/>
      <c r="AQ363" s="390"/>
      <c r="AR363" s="390"/>
      <c r="AS363" s="390"/>
      <c r="AT363" s="390"/>
      <c r="AU363" s="390"/>
      <c r="AV363" s="390"/>
      <c r="AW363" s="390"/>
      <c r="AX363" s="390"/>
    </row>
    <row r="364" spans="1:108" s="315" customFormat="1" ht="25.5" x14ac:dyDescent="0.2">
      <c r="A364" s="722"/>
      <c r="B364" s="706"/>
      <c r="C364" s="707"/>
      <c r="D364" s="390"/>
      <c r="E364" s="390"/>
      <c r="F364" s="390"/>
      <c r="G364" s="686"/>
      <c r="H364" s="390"/>
      <c r="I364" s="686"/>
      <c r="J364" s="429" t="s">
        <v>620</v>
      </c>
      <c r="K364" s="431"/>
      <c r="L364" s="431"/>
      <c r="M364" s="422"/>
      <c r="N364" s="422"/>
      <c r="O364" s="390"/>
      <c r="P364" s="390"/>
      <c r="Q364" s="390"/>
      <c r="R364" s="390"/>
      <c r="S364" s="390"/>
      <c r="T364" s="390"/>
      <c r="U364" s="390"/>
      <c r="V364" s="390"/>
      <c r="W364" s="390"/>
      <c r="X364" s="390"/>
      <c r="Y364" s="390"/>
      <c r="Z364" s="390"/>
      <c r="AA364" s="390"/>
      <c r="AB364" s="390"/>
      <c r="AC364" s="390"/>
      <c r="AD364" s="390"/>
      <c r="AE364" s="390"/>
      <c r="AF364" s="390"/>
      <c r="AG364" s="390"/>
      <c r="AH364" s="390"/>
      <c r="AI364" s="390"/>
      <c r="AJ364" s="390"/>
      <c r="AK364" s="390"/>
      <c r="AL364" s="390"/>
      <c r="AM364" s="390"/>
      <c r="AN364" s="390"/>
      <c r="AO364" s="390"/>
      <c r="AP364" s="390"/>
      <c r="AQ364" s="390"/>
      <c r="AR364" s="390"/>
      <c r="AS364" s="390"/>
      <c r="AT364" s="390"/>
      <c r="AU364" s="390"/>
      <c r="AV364" s="390"/>
      <c r="AW364" s="390"/>
      <c r="AX364" s="390"/>
    </row>
    <row r="365" spans="1:108" s="403" customFormat="1" x14ac:dyDescent="0.2">
      <c r="A365" s="506"/>
      <c r="B365" s="442"/>
      <c r="C365" s="507"/>
      <c r="D365" s="508"/>
      <c r="E365" s="508"/>
      <c r="F365" s="508"/>
      <c r="G365" s="499"/>
      <c r="H365" s="508"/>
      <c r="I365" s="451"/>
      <c r="J365" s="145"/>
      <c r="K365" s="442"/>
      <c r="L365" s="442"/>
      <c r="M365" s="451"/>
      <c r="N365" s="518"/>
      <c r="O365" s="442"/>
      <c r="P365" s="401">
        <f t="shared" ref="P365:AX365" si="26">SUM(P361:P364)/4</f>
        <v>0</v>
      </c>
      <c r="Q365" s="401">
        <f t="shared" si="26"/>
        <v>0</v>
      </c>
      <c r="R365" s="401">
        <f t="shared" si="26"/>
        <v>0</v>
      </c>
      <c r="S365" s="401">
        <f t="shared" si="26"/>
        <v>0</v>
      </c>
      <c r="T365" s="401">
        <f t="shared" si="26"/>
        <v>0</v>
      </c>
      <c r="U365" s="401">
        <f t="shared" si="26"/>
        <v>0</v>
      </c>
      <c r="V365" s="401">
        <f t="shared" si="26"/>
        <v>0</v>
      </c>
      <c r="W365" s="401">
        <f t="shared" si="26"/>
        <v>0</v>
      </c>
      <c r="X365" s="401">
        <f t="shared" si="26"/>
        <v>0</v>
      </c>
      <c r="Y365" s="401">
        <f t="shared" si="26"/>
        <v>0</v>
      </c>
      <c r="Z365" s="401">
        <f t="shared" si="26"/>
        <v>0</v>
      </c>
      <c r="AA365" s="401">
        <f t="shared" si="26"/>
        <v>0</v>
      </c>
      <c r="AB365" s="401">
        <f t="shared" si="26"/>
        <v>0</v>
      </c>
      <c r="AC365" s="401">
        <f t="shared" si="26"/>
        <v>0</v>
      </c>
      <c r="AD365" s="401">
        <f t="shared" si="26"/>
        <v>0</v>
      </c>
      <c r="AE365" s="401">
        <f t="shared" si="26"/>
        <v>0</v>
      </c>
      <c r="AF365" s="401">
        <f t="shared" si="26"/>
        <v>0</v>
      </c>
      <c r="AG365" s="401">
        <f t="shared" si="26"/>
        <v>0</v>
      </c>
      <c r="AH365" s="401">
        <f t="shared" si="26"/>
        <v>0</v>
      </c>
      <c r="AI365" s="401">
        <f t="shared" si="26"/>
        <v>0</v>
      </c>
      <c r="AJ365" s="401">
        <f t="shared" si="26"/>
        <v>0</v>
      </c>
      <c r="AK365" s="401">
        <f t="shared" si="26"/>
        <v>0</v>
      </c>
      <c r="AL365" s="401">
        <f t="shared" si="26"/>
        <v>0</v>
      </c>
      <c r="AM365" s="401">
        <f t="shared" si="26"/>
        <v>0</v>
      </c>
      <c r="AN365" s="401">
        <f t="shared" si="26"/>
        <v>0</v>
      </c>
      <c r="AO365" s="401">
        <f t="shared" si="26"/>
        <v>0</v>
      </c>
      <c r="AP365" s="401">
        <f t="shared" si="26"/>
        <v>0</v>
      </c>
      <c r="AQ365" s="401">
        <f t="shared" si="26"/>
        <v>0</v>
      </c>
      <c r="AR365" s="401">
        <f t="shared" si="26"/>
        <v>0</v>
      </c>
      <c r="AS365" s="401">
        <f t="shared" si="26"/>
        <v>0</v>
      </c>
      <c r="AT365" s="401">
        <f t="shared" si="26"/>
        <v>0</v>
      </c>
      <c r="AU365" s="401">
        <f t="shared" si="26"/>
        <v>0</v>
      </c>
      <c r="AV365" s="401">
        <f t="shared" si="26"/>
        <v>0</v>
      </c>
      <c r="AW365" s="401">
        <f t="shared" si="26"/>
        <v>0</v>
      </c>
      <c r="AX365" s="401">
        <f t="shared" si="26"/>
        <v>0</v>
      </c>
      <c r="AY365" s="315"/>
      <c r="AZ365" s="315"/>
      <c r="BA365" s="315"/>
      <c r="BB365" s="315"/>
      <c r="BC365" s="315"/>
      <c r="BD365" s="315"/>
      <c r="BE365" s="315"/>
      <c r="BF365" s="315"/>
      <c r="BG365" s="315"/>
      <c r="BH365" s="315"/>
      <c r="BI365" s="315"/>
      <c r="BJ365" s="315"/>
      <c r="BK365" s="315"/>
      <c r="BL365" s="315"/>
      <c r="BM365" s="315"/>
      <c r="BN365" s="315"/>
      <c r="BO365" s="315"/>
      <c r="BP365" s="315"/>
      <c r="BQ365" s="315"/>
      <c r="BR365" s="315"/>
      <c r="BS365" s="315"/>
      <c r="BT365" s="315"/>
      <c r="BU365" s="315"/>
      <c r="BV365" s="315"/>
      <c r="BW365" s="315"/>
      <c r="BX365" s="315"/>
      <c r="BY365" s="315"/>
      <c r="BZ365" s="315"/>
      <c r="CA365" s="315"/>
      <c r="CB365" s="315"/>
      <c r="CC365" s="315"/>
    </row>
    <row r="366" spans="1:108" s="315" customFormat="1" x14ac:dyDescent="0.2">
      <c r="A366" s="717">
        <v>4</v>
      </c>
      <c r="B366" s="764"/>
      <c r="C366" s="765" t="s">
        <v>690</v>
      </c>
      <c r="D366" s="502"/>
      <c r="E366" s="502"/>
      <c r="F366" s="502"/>
      <c r="G366" s="687" t="s">
        <v>488</v>
      </c>
      <c r="H366" s="502"/>
      <c r="I366" s="687"/>
      <c r="J366" s="170" t="s">
        <v>621</v>
      </c>
      <c r="K366" s="454"/>
      <c r="L366" s="454"/>
      <c r="M366" s="452"/>
      <c r="N366" s="455"/>
      <c r="O366" s="502"/>
      <c r="P366" s="390"/>
      <c r="Q366" s="390"/>
      <c r="R366" s="390"/>
      <c r="S366" s="390"/>
      <c r="T366" s="390"/>
      <c r="U366" s="390"/>
      <c r="V366" s="390"/>
      <c r="W366" s="390"/>
      <c r="X366" s="390"/>
      <c r="Y366" s="390"/>
      <c r="Z366" s="390"/>
      <c r="AA366" s="390"/>
      <c r="AB366" s="390"/>
      <c r="AC366" s="390"/>
      <c r="AD366" s="390"/>
      <c r="AE366" s="390"/>
      <c r="AF366" s="390"/>
      <c r="AG366" s="390"/>
      <c r="AH366" s="390"/>
      <c r="AI366" s="390"/>
      <c r="AJ366" s="390"/>
      <c r="AK366" s="390"/>
      <c r="AL366" s="390"/>
      <c r="AM366" s="390"/>
      <c r="AN366" s="390"/>
      <c r="AO366" s="390"/>
      <c r="AP366" s="390"/>
      <c r="AQ366" s="390"/>
      <c r="AR366" s="390"/>
      <c r="AS366" s="390"/>
      <c r="AT366" s="390"/>
      <c r="AU366" s="390"/>
      <c r="AV366" s="390"/>
      <c r="AW366" s="390"/>
      <c r="AX366" s="390"/>
    </row>
    <row r="367" spans="1:108" s="315" customFormat="1" x14ac:dyDescent="0.2">
      <c r="A367" s="718"/>
      <c r="B367" s="720"/>
      <c r="C367" s="762"/>
      <c r="D367" s="502"/>
      <c r="E367" s="502"/>
      <c r="F367" s="502"/>
      <c r="G367" s="688"/>
      <c r="H367" s="502"/>
      <c r="I367" s="688"/>
      <c r="J367" s="170" t="s">
        <v>622</v>
      </c>
      <c r="K367" s="454"/>
      <c r="L367" s="454"/>
      <c r="M367" s="452"/>
      <c r="N367" s="455"/>
      <c r="O367" s="502"/>
      <c r="P367" s="390"/>
      <c r="Q367" s="390"/>
      <c r="R367" s="390"/>
      <c r="S367" s="390"/>
      <c r="T367" s="390"/>
      <c r="U367" s="390"/>
      <c r="V367" s="390"/>
      <c r="W367" s="390"/>
      <c r="X367" s="390"/>
      <c r="Y367" s="390"/>
      <c r="Z367" s="390"/>
      <c r="AA367" s="390"/>
      <c r="AB367" s="390"/>
      <c r="AC367" s="390"/>
      <c r="AD367" s="390"/>
      <c r="AE367" s="390"/>
      <c r="AF367" s="390"/>
      <c r="AG367" s="390"/>
      <c r="AH367" s="390"/>
      <c r="AI367" s="390"/>
      <c r="AJ367" s="390"/>
      <c r="AK367" s="390"/>
      <c r="AL367" s="390"/>
      <c r="AM367" s="390"/>
      <c r="AN367" s="390"/>
      <c r="AO367" s="390"/>
      <c r="AP367" s="390"/>
      <c r="AQ367" s="390"/>
      <c r="AR367" s="390"/>
      <c r="AS367" s="390"/>
      <c r="AT367" s="390"/>
      <c r="AU367" s="390"/>
      <c r="AV367" s="390"/>
      <c r="AW367" s="390"/>
      <c r="AX367" s="390"/>
    </row>
    <row r="368" spans="1:108" s="315" customFormat="1" x14ac:dyDescent="0.2">
      <c r="A368" s="718"/>
      <c r="B368" s="720"/>
      <c r="C368" s="762"/>
      <c r="D368" s="508"/>
      <c r="E368" s="508"/>
      <c r="F368" s="508"/>
      <c r="G368" s="688"/>
      <c r="H368" s="508"/>
      <c r="I368" s="688"/>
      <c r="J368" s="170" t="s">
        <v>623</v>
      </c>
      <c r="K368" s="442"/>
      <c r="L368" s="442"/>
      <c r="M368" s="451"/>
      <c r="N368" s="452"/>
      <c r="O368" s="502"/>
      <c r="P368" s="390"/>
      <c r="Q368" s="390"/>
      <c r="R368" s="390"/>
      <c r="S368" s="390"/>
      <c r="T368" s="390"/>
      <c r="U368" s="390"/>
      <c r="V368" s="390"/>
      <c r="W368" s="390"/>
      <c r="X368" s="390"/>
      <c r="Y368" s="390"/>
      <c r="Z368" s="390"/>
      <c r="AA368" s="390"/>
      <c r="AB368" s="390"/>
      <c r="AC368" s="390"/>
      <c r="AD368" s="390"/>
      <c r="AE368" s="390"/>
      <c r="AF368" s="390"/>
      <c r="AG368" s="390"/>
      <c r="AH368" s="390"/>
      <c r="AI368" s="390"/>
      <c r="AJ368" s="390"/>
      <c r="AK368" s="390"/>
      <c r="AL368" s="390"/>
      <c r="AM368" s="390"/>
      <c r="AN368" s="390"/>
      <c r="AO368" s="390"/>
      <c r="AP368" s="390"/>
      <c r="AQ368" s="390"/>
      <c r="AR368" s="390"/>
      <c r="AS368" s="390"/>
      <c r="AT368" s="390"/>
      <c r="AU368" s="390"/>
      <c r="AV368" s="390"/>
      <c r="AW368" s="390"/>
      <c r="AX368" s="390"/>
    </row>
    <row r="369" spans="1:87" s="132" customFormat="1" x14ac:dyDescent="0.2">
      <c r="A369" s="718"/>
      <c r="B369" s="720"/>
      <c r="C369" s="762"/>
      <c r="D369" s="119"/>
      <c r="E369" s="119"/>
      <c r="F369" s="119"/>
      <c r="G369" s="688"/>
      <c r="H369" s="454"/>
      <c r="I369" s="688"/>
      <c r="J369" s="170" t="s">
        <v>624</v>
      </c>
      <c r="K369" s="452"/>
      <c r="L369" s="452"/>
      <c r="M369" s="452"/>
      <c r="N369" s="455"/>
      <c r="O369" s="502"/>
      <c r="P369" s="390"/>
      <c r="Q369" s="390"/>
      <c r="R369" s="390"/>
      <c r="S369" s="390"/>
      <c r="T369" s="390"/>
      <c r="U369" s="390"/>
      <c r="V369" s="390"/>
      <c r="W369" s="390"/>
      <c r="X369" s="390"/>
      <c r="Y369" s="390"/>
      <c r="Z369" s="390"/>
      <c r="AA369" s="390"/>
      <c r="AB369" s="390"/>
      <c r="AC369" s="390"/>
      <c r="AD369" s="390"/>
      <c r="AE369" s="390"/>
      <c r="AF369" s="390"/>
      <c r="AG369" s="390"/>
      <c r="AH369" s="390"/>
      <c r="AI369" s="390"/>
      <c r="AJ369" s="390"/>
      <c r="AK369" s="390"/>
      <c r="AL369" s="390"/>
      <c r="AM369" s="390"/>
      <c r="AN369" s="390"/>
      <c r="AO369" s="390"/>
      <c r="AP369" s="390"/>
      <c r="AQ369" s="390"/>
      <c r="AR369" s="390"/>
      <c r="AS369" s="390"/>
      <c r="AT369" s="390"/>
      <c r="AU369" s="390"/>
      <c r="AV369" s="390"/>
      <c r="AW369" s="390"/>
      <c r="AX369" s="390"/>
      <c r="AY369" s="315"/>
      <c r="AZ369" s="315"/>
      <c r="BA369" s="315"/>
      <c r="BB369" s="315"/>
      <c r="BC369" s="315"/>
      <c r="BD369" s="315"/>
      <c r="BE369" s="315"/>
      <c r="BF369" s="315"/>
      <c r="BG369" s="315"/>
      <c r="BH369" s="315"/>
      <c r="BI369" s="315"/>
      <c r="BJ369" s="315"/>
      <c r="BK369" s="315"/>
      <c r="BL369" s="315"/>
      <c r="BM369" s="315"/>
      <c r="BN369" s="315"/>
      <c r="BO369" s="315"/>
      <c r="BP369" s="315"/>
      <c r="BQ369" s="315"/>
      <c r="BR369" s="315"/>
      <c r="BS369" s="315"/>
      <c r="BT369" s="315"/>
      <c r="BU369" s="315"/>
      <c r="BV369" s="315"/>
      <c r="BW369" s="315"/>
      <c r="BX369" s="315"/>
      <c r="BY369" s="315"/>
      <c r="BZ369" s="315"/>
      <c r="CA369" s="315"/>
      <c r="CB369" s="315"/>
      <c r="CC369" s="315"/>
      <c r="CD369" s="315"/>
      <c r="CE369" s="315"/>
      <c r="CF369" s="315"/>
      <c r="CG369" s="315"/>
      <c r="CH369" s="315"/>
      <c r="CI369" s="315"/>
    </row>
    <row r="370" spans="1:87" s="132" customFormat="1" ht="25.5" x14ac:dyDescent="0.2">
      <c r="A370" s="718"/>
      <c r="B370" s="720"/>
      <c r="C370" s="762"/>
      <c r="D370" s="502"/>
      <c r="E370" s="502"/>
      <c r="F370" s="502"/>
      <c r="G370" s="688"/>
      <c r="H370" s="454"/>
      <c r="I370" s="688"/>
      <c r="J370" s="170" t="s">
        <v>489</v>
      </c>
      <c r="K370" s="452"/>
      <c r="L370" s="452"/>
      <c r="M370" s="452"/>
      <c r="N370" s="452"/>
      <c r="O370" s="502"/>
      <c r="P370" s="390"/>
      <c r="Q370" s="390"/>
      <c r="R370" s="390"/>
      <c r="S370" s="390"/>
      <c r="T370" s="390"/>
      <c r="U370" s="390"/>
      <c r="V370" s="390"/>
      <c r="W370" s="390"/>
      <c r="X370" s="390"/>
      <c r="Y370" s="390"/>
      <c r="Z370" s="390"/>
      <c r="AA370" s="390"/>
      <c r="AB370" s="390"/>
      <c r="AC370" s="390"/>
      <c r="AD370" s="390"/>
      <c r="AE370" s="390"/>
      <c r="AF370" s="390"/>
      <c r="AG370" s="390"/>
      <c r="AH370" s="390"/>
      <c r="AI370" s="390"/>
      <c r="AJ370" s="390"/>
      <c r="AK370" s="390"/>
      <c r="AL370" s="390"/>
      <c r="AM370" s="390"/>
      <c r="AN370" s="390"/>
      <c r="AO370" s="390"/>
      <c r="AP370" s="390"/>
      <c r="AQ370" s="390"/>
      <c r="AR370" s="390"/>
      <c r="AS370" s="390"/>
      <c r="AT370" s="390"/>
      <c r="AU370" s="390"/>
      <c r="AV370" s="390"/>
      <c r="AW370" s="390"/>
      <c r="AX370" s="390"/>
      <c r="AY370" s="315"/>
      <c r="AZ370" s="315"/>
      <c r="BA370" s="315"/>
      <c r="BB370" s="315"/>
      <c r="BC370" s="315"/>
      <c r="BD370" s="315"/>
      <c r="BE370" s="315"/>
      <c r="BF370" s="315"/>
      <c r="BG370" s="315"/>
      <c r="BH370" s="315"/>
      <c r="BI370" s="315"/>
      <c r="BJ370" s="315"/>
      <c r="BK370" s="315"/>
      <c r="BL370" s="315"/>
      <c r="BM370" s="315"/>
      <c r="BN370" s="315"/>
      <c r="BO370" s="315"/>
      <c r="BP370" s="315"/>
      <c r="BQ370" s="315"/>
      <c r="BR370" s="315"/>
      <c r="BS370" s="315"/>
      <c r="BT370" s="315"/>
      <c r="BU370" s="315"/>
      <c r="BV370" s="315"/>
      <c r="BW370" s="315"/>
      <c r="BX370" s="315"/>
      <c r="BY370" s="315"/>
      <c r="BZ370" s="315"/>
      <c r="CA370" s="315"/>
      <c r="CB370" s="315"/>
      <c r="CC370" s="315"/>
      <c r="CD370" s="315"/>
      <c r="CE370" s="315"/>
      <c r="CF370" s="315"/>
      <c r="CG370" s="315"/>
      <c r="CH370" s="315"/>
      <c r="CI370" s="315"/>
    </row>
    <row r="371" spans="1:87" s="315" customFormat="1" x14ac:dyDescent="0.2">
      <c r="A371" s="718"/>
      <c r="B371" s="720"/>
      <c r="C371" s="762"/>
      <c r="D371" s="502"/>
      <c r="E371" s="502"/>
      <c r="F371" s="502"/>
      <c r="G371" s="688"/>
      <c r="H371" s="502"/>
      <c r="I371" s="688"/>
      <c r="J371" s="170" t="s">
        <v>625</v>
      </c>
      <c r="K371" s="454"/>
      <c r="L371" s="454"/>
      <c r="M371" s="452"/>
      <c r="N371" s="455"/>
      <c r="O371" s="502"/>
      <c r="P371" s="390"/>
      <c r="Q371" s="390"/>
      <c r="R371" s="390"/>
      <c r="S371" s="390"/>
      <c r="T371" s="390"/>
      <c r="U371" s="390"/>
      <c r="V371" s="390"/>
      <c r="W371" s="390"/>
      <c r="X371" s="390"/>
      <c r="Y371" s="390"/>
      <c r="Z371" s="390"/>
      <c r="AA371" s="390"/>
      <c r="AB371" s="390"/>
      <c r="AC371" s="390"/>
      <c r="AD371" s="390"/>
      <c r="AE371" s="390"/>
      <c r="AF371" s="390"/>
      <c r="AG371" s="390"/>
      <c r="AH371" s="390"/>
      <c r="AI371" s="390"/>
      <c r="AJ371" s="390"/>
      <c r="AK371" s="390"/>
      <c r="AL371" s="390"/>
      <c r="AM371" s="390"/>
      <c r="AN371" s="390"/>
      <c r="AO371" s="390"/>
      <c r="AP371" s="390"/>
      <c r="AQ371" s="390"/>
      <c r="AR371" s="390"/>
      <c r="AS371" s="390"/>
      <c r="AT371" s="390"/>
      <c r="AU371" s="390"/>
      <c r="AV371" s="390"/>
      <c r="AW371" s="390"/>
      <c r="AX371" s="390"/>
    </row>
    <row r="372" spans="1:87" s="315" customFormat="1" x14ac:dyDescent="0.2">
      <c r="A372" s="718"/>
      <c r="B372" s="720"/>
      <c r="C372" s="762"/>
      <c r="D372" s="502"/>
      <c r="E372" s="502"/>
      <c r="F372" s="502"/>
      <c r="G372" s="688"/>
      <c r="H372" s="502"/>
      <c r="I372" s="688"/>
      <c r="J372" s="170" t="s">
        <v>626</v>
      </c>
      <c r="K372" s="454"/>
      <c r="L372" s="454"/>
      <c r="M372" s="452"/>
      <c r="N372" s="455"/>
      <c r="O372" s="502"/>
      <c r="P372" s="390"/>
      <c r="Q372" s="390"/>
      <c r="R372" s="390"/>
      <c r="S372" s="390"/>
      <c r="T372" s="390"/>
      <c r="U372" s="390"/>
      <c r="V372" s="390"/>
      <c r="W372" s="390"/>
      <c r="X372" s="390"/>
      <c r="Y372" s="390"/>
      <c r="Z372" s="390"/>
      <c r="AA372" s="390"/>
      <c r="AB372" s="390"/>
      <c r="AC372" s="390"/>
      <c r="AD372" s="390"/>
      <c r="AE372" s="390"/>
      <c r="AF372" s="390"/>
      <c r="AG372" s="390"/>
      <c r="AH372" s="390"/>
      <c r="AI372" s="390"/>
      <c r="AJ372" s="390"/>
      <c r="AK372" s="390"/>
      <c r="AL372" s="390"/>
      <c r="AM372" s="390"/>
      <c r="AN372" s="390"/>
      <c r="AO372" s="390"/>
      <c r="AP372" s="390"/>
      <c r="AQ372" s="390"/>
      <c r="AR372" s="390"/>
      <c r="AS372" s="390"/>
      <c r="AT372" s="390"/>
      <c r="AU372" s="390"/>
      <c r="AV372" s="390"/>
      <c r="AW372" s="390"/>
      <c r="AX372" s="390"/>
    </row>
    <row r="373" spans="1:87" s="315" customFormat="1" ht="25.5" x14ac:dyDescent="0.2">
      <c r="A373" s="718"/>
      <c r="B373" s="720"/>
      <c r="C373" s="762"/>
      <c r="D373" s="502"/>
      <c r="E373" s="502"/>
      <c r="F373" s="502"/>
      <c r="G373" s="688"/>
      <c r="H373" s="502"/>
      <c r="I373" s="688"/>
      <c r="J373" s="170" t="s">
        <v>490</v>
      </c>
      <c r="K373" s="454"/>
      <c r="L373" s="454"/>
      <c r="M373" s="452"/>
      <c r="N373" s="452"/>
      <c r="O373" s="502"/>
      <c r="P373" s="390"/>
      <c r="Q373" s="390"/>
      <c r="R373" s="390"/>
      <c r="S373" s="390"/>
      <c r="T373" s="390"/>
      <c r="U373" s="390"/>
      <c r="V373" s="390"/>
      <c r="W373" s="390"/>
      <c r="X373" s="390"/>
      <c r="Y373" s="390"/>
      <c r="Z373" s="390"/>
      <c r="AA373" s="390"/>
      <c r="AB373" s="390"/>
      <c r="AC373" s="390"/>
      <c r="AD373" s="390"/>
      <c r="AE373" s="390"/>
      <c r="AF373" s="390"/>
      <c r="AG373" s="390"/>
      <c r="AH373" s="390"/>
      <c r="AI373" s="390"/>
      <c r="AJ373" s="390"/>
      <c r="AK373" s="390"/>
      <c r="AL373" s="390"/>
      <c r="AM373" s="390"/>
      <c r="AN373" s="390"/>
      <c r="AO373" s="390"/>
      <c r="AP373" s="390"/>
      <c r="AQ373" s="390"/>
      <c r="AR373" s="390"/>
      <c r="AS373" s="390"/>
      <c r="AT373" s="390"/>
      <c r="AU373" s="390"/>
      <c r="AV373" s="390"/>
      <c r="AW373" s="390"/>
      <c r="AX373" s="390"/>
    </row>
    <row r="374" spans="1:87" s="315" customFormat="1" x14ac:dyDescent="0.2">
      <c r="A374" s="718"/>
      <c r="B374" s="720"/>
      <c r="C374" s="762"/>
      <c r="D374" s="502"/>
      <c r="E374" s="502"/>
      <c r="F374" s="502"/>
      <c r="G374" s="688"/>
      <c r="H374" s="502"/>
      <c r="I374" s="688"/>
      <c r="J374" s="170" t="s">
        <v>627</v>
      </c>
      <c r="K374" s="454"/>
      <c r="L374" s="454"/>
      <c r="M374" s="452"/>
      <c r="N374" s="455"/>
      <c r="O374" s="502"/>
      <c r="P374" s="390"/>
      <c r="Q374" s="390"/>
      <c r="R374" s="390"/>
      <c r="S374" s="390"/>
      <c r="T374" s="390"/>
      <c r="U374" s="390"/>
      <c r="V374" s="390"/>
      <c r="W374" s="390"/>
      <c r="X374" s="390"/>
      <c r="Y374" s="390"/>
      <c r="Z374" s="390"/>
      <c r="AA374" s="390"/>
      <c r="AB374" s="390"/>
      <c r="AC374" s="390"/>
      <c r="AD374" s="390"/>
      <c r="AE374" s="390"/>
      <c r="AF374" s="390"/>
      <c r="AG374" s="390"/>
      <c r="AH374" s="390"/>
      <c r="AI374" s="390"/>
      <c r="AJ374" s="390"/>
      <c r="AK374" s="390"/>
      <c r="AL374" s="390"/>
      <c r="AM374" s="390"/>
      <c r="AN374" s="390"/>
      <c r="AO374" s="390"/>
      <c r="AP374" s="390"/>
      <c r="AQ374" s="390"/>
      <c r="AR374" s="390"/>
      <c r="AS374" s="390"/>
      <c r="AT374" s="390"/>
      <c r="AU374" s="390"/>
      <c r="AV374" s="390"/>
      <c r="AW374" s="390"/>
      <c r="AX374" s="390"/>
    </row>
    <row r="375" spans="1:87" s="315" customFormat="1" x14ac:dyDescent="0.2">
      <c r="A375" s="718"/>
      <c r="B375" s="720"/>
      <c r="C375" s="762"/>
      <c r="D375" s="502"/>
      <c r="E375" s="502"/>
      <c r="F375" s="502"/>
      <c r="G375" s="688"/>
      <c r="H375" s="502"/>
      <c r="I375" s="688"/>
      <c r="J375" s="170" t="s">
        <v>628</v>
      </c>
      <c r="K375" s="454"/>
      <c r="L375" s="454"/>
      <c r="M375" s="452"/>
      <c r="N375" s="452"/>
      <c r="O375" s="502"/>
      <c r="P375" s="390"/>
      <c r="Q375" s="390"/>
      <c r="R375" s="390"/>
      <c r="S375" s="390"/>
      <c r="T375" s="390"/>
      <c r="U375" s="390"/>
      <c r="V375" s="390"/>
      <c r="W375" s="390"/>
      <c r="X375" s="390"/>
      <c r="Y375" s="390"/>
      <c r="Z375" s="390"/>
      <c r="AA375" s="390"/>
      <c r="AB375" s="390"/>
      <c r="AC375" s="390"/>
      <c r="AD375" s="390"/>
      <c r="AE375" s="390"/>
      <c r="AF375" s="390"/>
      <c r="AG375" s="390"/>
      <c r="AH375" s="390"/>
      <c r="AI375" s="390"/>
      <c r="AJ375" s="390"/>
      <c r="AK375" s="390"/>
      <c r="AL375" s="390"/>
      <c r="AM375" s="390"/>
      <c r="AN375" s="390"/>
      <c r="AO375" s="390"/>
      <c r="AP375" s="390"/>
      <c r="AQ375" s="390"/>
      <c r="AR375" s="390"/>
      <c r="AS375" s="390"/>
      <c r="AT375" s="390"/>
      <c r="AU375" s="390"/>
      <c r="AV375" s="390"/>
      <c r="AW375" s="390"/>
      <c r="AX375" s="390"/>
    </row>
    <row r="376" spans="1:87" s="132" customFormat="1" x14ac:dyDescent="0.2">
      <c r="A376" s="718"/>
      <c r="B376" s="720"/>
      <c r="C376" s="762"/>
      <c r="D376" s="119"/>
      <c r="E376" s="119"/>
      <c r="F376" s="119"/>
      <c r="G376" s="688"/>
      <c r="H376" s="454"/>
      <c r="I376" s="688"/>
      <c r="J376" s="170" t="s">
        <v>629</v>
      </c>
      <c r="K376" s="452"/>
      <c r="L376" s="452"/>
      <c r="M376" s="452"/>
      <c r="N376" s="455"/>
      <c r="O376" s="502"/>
      <c r="P376" s="390"/>
      <c r="Q376" s="390"/>
      <c r="R376" s="390"/>
      <c r="S376" s="390"/>
      <c r="T376" s="390"/>
      <c r="U376" s="390"/>
      <c r="V376" s="390"/>
      <c r="W376" s="390"/>
      <c r="X376" s="390"/>
      <c r="Y376" s="390"/>
      <c r="Z376" s="390"/>
      <c r="AA376" s="390"/>
      <c r="AB376" s="390"/>
      <c r="AC376" s="390"/>
      <c r="AD376" s="390"/>
      <c r="AE376" s="390"/>
      <c r="AF376" s="390"/>
      <c r="AG376" s="390"/>
      <c r="AH376" s="390"/>
      <c r="AI376" s="390"/>
      <c r="AJ376" s="390"/>
      <c r="AK376" s="390"/>
      <c r="AL376" s="390"/>
      <c r="AM376" s="390"/>
      <c r="AN376" s="390"/>
      <c r="AO376" s="390"/>
      <c r="AP376" s="390"/>
      <c r="AQ376" s="390"/>
      <c r="AR376" s="390"/>
      <c r="AS376" s="390"/>
      <c r="AT376" s="390"/>
      <c r="AU376" s="390"/>
      <c r="AV376" s="390"/>
      <c r="AW376" s="390"/>
      <c r="AX376" s="390"/>
      <c r="AY376" s="315"/>
      <c r="AZ376" s="315"/>
      <c r="BA376" s="315"/>
      <c r="BB376" s="315"/>
      <c r="BC376" s="315"/>
      <c r="BD376" s="315"/>
      <c r="BE376" s="315"/>
      <c r="BF376" s="315"/>
      <c r="BG376" s="315"/>
      <c r="BH376" s="315"/>
      <c r="BI376" s="315"/>
      <c r="BJ376" s="315"/>
      <c r="BK376" s="315"/>
      <c r="BL376" s="315"/>
      <c r="BM376" s="315"/>
      <c r="BN376" s="315"/>
      <c r="BO376" s="315"/>
      <c r="BP376" s="315"/>
      <c r="BQ376" s="315"/>
      <c r="BR376" s="315"/>
      <c r="BS376" s="315"/>
      <c r="BT376" s="315"/>
      <c r="BU376" s="315"/>
      <c r="BV376" s="315"/>
      <c r="BW376" s="315"/>
      <c r="BX376" s="315"/>
      <c r="BY376" s="315"/>
      <c r="BZ376" s="315"/>
      <c r="CA376" s="315"/>
      <c r="CB376" s="315"/>
      <c r="CC376" s="315"/>
      <c r="CD376" s="315"/>
      <c r="CE376" s="315"/>
      <c r="CF376" s="315"/>
      <c r="CG376" s="315"/>
      <c r="CH376" s="315"/>
      <c r="CI376" s="315"/>
    </row>
    <row r="377" spans="1:87" s="132" customFormat="1" ht="25.5" x14ac:dyDescent="0.2">
      <c r="A377" s="719"/>
      <c r="B377" s="720"/>
      <c r="C377" s="762"/>
      <c r="D377" s="502"/>
      <c r="E377" s="502"/>
      <c r="F377" s="502"/>
      <c r="G377" s="688"/>
      <c r="H377" s="454"/>
      <c r="I377" s="688"/>
      <c r="J377" s="170" t="s">
        <v>491</v>
      </c>
      <c r="K377" s="452"/>
      <c r="L377" s="452"/>
      <c r="M377" s="452"/>
      <c r="N377" s="452"/>
      <c r="O377" s="502"/>
      <c r="P377" s="390"/>
      <c r="Q377" s="390"/>
      <c r="R377" s="390"/>
      <c r="S377" s="390"/>
      <c r="T377" s="390"/>
      <c r="U377" s="390"/>
      <c r="V377" s="390"/>
      <c r="W377" s="390"/>
      <c r="X377" s="390"/>
      <c r="Y377" s="390"/>
      <c r="Z377" s="390"/>
      <c r="AA377" s="390"/>
      <c r="AB377" s="390"/>
      <c r="AC377" s="390"/>
      <c r="AD377" s="390"/>
      <c r="AE377" s="390"/>
      <c r="AF377" s="390"/>
      <c r="AG377" s="390"/>
      <c r="AH377" s="390"/>
      <c r="AI377" s="390"/>
      <c r="AJ377" s="390"/>
      <c r="AK377" s="390"/>
      <c r="AL377" s="390"/>
      <c r="AM377" s="390"/>
      <c r="AN377" s="390"/>
      <c r="AO377" s="390"/>
      <c r="AP377" s="390"/>
      <c r="AQ377" s="390"/>
      <c r="AR377" s="390"/>
      <c r="AS377" s="390"/>
      <c r="AT377" s="390"/>
      <c r="AU377" s="390"/>
      <c r="AV377" s="390"/>
      <c r="AW377" s="390"/>
      <c r="AX377" s="390"/>
      <c r="AY377" s="315"/>
      <c r="AZ377" s="315"/>
      <c r="BA377" s="315"/>
      <c r="BB377" s="315"/>
      <c r="BC377" s="315"/>
      <c r="BD377" s="315"/>
      <c r="BE377" s="315"/>
      <c r="BF377" s="315"/>
      <c r="BG377" s="315"/>
      <c r="BH377" s="315"/>
      <c r="BI377" s="315"/>
      <c r="BJ377" s="315"/>
      <c r="BK377" s="315"/>
      <c r="BL377" s="315"/>
      <c r="BM377" s="315"/>
      <c r="BN377" s="315"/>
      <c r="BO377" s="315"/>
      <c r="BP377" s="315"/>
      <c r="BQ377" s="315"/>
      <c r="BR377" s="315"/>
      <c r="BS377" s="315"/>
      <c r="BT377" s="315"/>
      <c r="BU377" s="315"/>
      <c r="BV377" s="315"/>
      <c r="BW377" s="315"/>
      <c r="BX377" s="315"/>
      <c r="BY377" s="315"/>
      <c r="BZ377" s="315"/>
      <c r="CA377" s="315"/>
      <c r="CB377" s="315"/>
      <c r="CC377" s="315"/>
      <c r="CD377" s="315"/>
      <c r="CE377" s="315"/>
      <c r="CF377" s="315"/>
      <c r="CG377" s="315"/>
      <c r="CH377" s="315"/>
      <c r="CI377" s="315"/>
    </row>
    <row r="378" spans="1:87" s="403" customFormat="1" x14ac:dyDescent="0.2">
      <c r="A378" s="506"/>
      <c r="B378" s="442"/>
      <c r="C378" s="507"/>
      <c r="D378" s="508"/>
      <c r="E378" s="508"/>
      <c r="F378" s="508"/>
      <c r="G378" s="499"/>
      <c r="H378" s="508"/>
      <c r="I378" s="451"/>
      <c r="J378" s="170"/>
      <c r="K378" s="442"/>
      <c r="L378" s="442"/>
      <c r="M378" s="451"/>
      <c r="N378" s="455"/>
      <c r="O378" s="442"/>
      <c r="P378" s="401">
        <f t="shared" ref="P378:AX378" si="27">SUM(P366:P377)/12</f>
        <v>0</v>
      </c>
      <c r="Q378" s="401">
        <f t="shared" si="27"/>
        <v>0</v>
      </c>
      <c r="R378" s="401">
        <f t="shared" si="27"/>
        <v>0</v>
      </c>
      <c r="S378" s="401">
        <f t="shared" si="27"/>
        <v>0</v>
      </c>
      <c r="T378" s="401">
        <f t="shared" si="27"/>
        <v>0</v>
      </c>
      <c r="U378" s="401">
        <f t="shared" si="27"/>
        <v>0</v>
      </c>
      <c r="V378" s="401">
        <f t="shared" si="27"/>
        <v>0</v>
      </c>
      <c r="W378" s="401">
        <f t="shared" si="27"/>
        <v>0</v>
      </c>
      <c r="X378" s="401">
        <f t="shared" si="27"/>
        <v>0</v>
      </c>
      <c r="Y378" s="401">
        <f t="shared" si="27"/>
        <v>0</v>
      </c>
      <c r="Z378" s="401">
        <f t="shared" si="27"/>
        <v>0</v>
      </c>
      <c r="AA378" s="401">
        <f t="shared" si="27"/>
        <v>0</v>
      </c>
      <c r="AB378" s="401">
        <f t="shared" si="27"/>
        <v>0</v>
      </c>
      <c r="AC378" s="401">
        <f t="shared" si="27"/>
        <v>0</v>
      </c>
      <c r="AD378" s="401">
        <f t="shared" si="27"/>
        <v>0</v>
      </c>
      <c r="AE378" s="401">
        <f t="shared" si="27"/>
        <v>0</v>
      </c>
      <c r="AF378" s="401">
        <f t="shared" si="27"/>
        <v>0</v>
      </c>
      <c r="AG378" s="401">
        <f t="shared" si="27"/>
        <v>0</v>
      </c>
      <c r="AH378" s="401">
        <f t="shared" si="27"/>
        <v>0</v>
      </c>
      <c r="AI378" s="401">
        <f t="shared" si="27"/>
        <v>0</v>
      </c>
      <c r="AJ378" s="401">
        <f t="shared" si="27"/>
        <v>0</v>
      </c>
      <c r="AK378" s="401">
        <f t="shared" si="27"/>
        <v>0</v>
      </c>
      <c r="AL378" s="401">
        <f t="shared" si="27"/>
        <v>0</v>
      </c>
      <c r="AM378" s="401">
        <f t="shared" si="27"/>
        <v>0</v>
      </c>
      <c r="AN378" s="401">
        <f t="shared" si="27"/>
        <v>0</v>
      </c>
      <c r="AO378" s="401">
        <f t="shared" si="27"/>
        <v>0</v>
      </c>
      <c r="AP378" s="401">
        <f t="shared" si="27"/>
        <v>0</v>
      </c>
      <c r="AQ378" s="401">
        <f t="shared" si="27"/>
        <v>0</v>
      </c>
      <c r="AR378" s="401">
        <f t="shared" si="27"/>
        <v>0</v>
      </c>
      <c r="AS378" s="401">
        <f t="shared" si="27"/>
        <v>0</v>
      </c>
      <c r="AT378" s="401">
        <f t="shared" si="27"/>
        <v>0</v>
      </c>
      <c r="AU378" s="401">
        <f t="shared" si="27"/>
        <v>0</v>
      </c>
      <c r="AV378" s="401">
        <f t="shared" si="27"/>
        <v>0</v>
      </c>
      <c r="AW378" s="401">
        <f t="shared" si="27"/>
        <v>0</v>
      </c>
      <c r="AX378" s="401">
        <f t="shared" si="27"/>
        <v>0</v>
      </c>
      <c r="AY378" s="315"/>
      <c r="AZ378" s="315"/>
      <c r="BA378" s="315"/>
      <c r="BB378" s="315"/>
      <c r="BC378" s="315"/>
      <c r="BD378" s="315"/>
      <c r="BE378" s="315"/>
      <c r="BF378" s="315"/>
      <c r="BG378" s="315"/>
      <c r="BH378" s="315"/>
      <c r="BI378" s="315"/>
      <c r="BJ378" s="315"/>
      <c r="BK378" s="315"/>
      <c r="BL378" s="315"/>
      <c r="BM378" s="315"/>
      <c r="BN378" s="315"/>
      <c r="BO378" s="315"/>
      <c r="BP378" s="315"/>
      <c r="BQ378" s="315"/>
      <c r="BR378" s="315"/>
      <c r="BS378" s="315"/>
      <c r="BT378" s="315"/>
      <c r="BU378" s="315"/>
      <c r="BV378" s="315"/>
      <c r="BW378" s="315"/>
      <c r="BX378" s="315"/>
      <c r="BY378" s="315"/>
      <c r="BZ378" s="315"/>
      <c r="CA378" s="315"/>
      <c r="CB378" s="315"/>
      <c r="CC378" s="315"/>
    </row>
    <row r="379" spans="1:87" s="315" customFormat="1" ht="39" thickBot="1" x14ac:dyDescent="0.25">
      <c r="A379" s="474">
        <v>5</v>
      </c>
      <c r="B379" s="464"/>
      <c r="C379" s="467" t="s">
        <v>492</v>
      </c>
      <c r="D379" s="603"/>
      <c r="E379" s="603"/>
      <c r="F379" s="603"/>
      <c r="G379" s="462" t="s">
        <v>487</v>
      </c>
      <c r="H379" s="603"/>
      <c r="I379" s="462"/>
      <c r="J379" s="467" t="s">
        <v>493</v>
      </c>
      <c r="K379" s="464"/>
      <c r="L379" s="464"/>
      <c r="M379" s="462"/>
      <c r="N379" s="459"/>
      <c r="O379" s="386"/>
      <c r="P379" s="386"/>
      <c r="Q379" s="386"/>
      <c r="R379" s="386"/>
      <c r="S379" s="386"/>
      <c r="T379" s="386"/>
      <c r="U379" s="386"/>
      <c r="V379" s="386"/>
      <c r="W379" s="386"/>
      <c r="X379" s="386"/>
      <c r="Y379" s="386"/>
      <c r="Z379" s="386"/>
      <c r="AA379" s="386"/>
      <c r="AB379" s="386"/>
      <c r="AC379" s="386"/>
      <c r="AD379" s="386"/>
      <c r="AE379" s="386"/>
      <c r="AF379" s="386"/>
      <c r="AG379" s="386"/>
      <c r="AH379" s="386"/>
      <c r="AI379" s="386"/>
      <c r="AJ379" s="386"/>
      <c r="AK379" s="386"/>
      <c r="AL379" s="386"/>
      <c r="AM379" s="386"/>
      <c r="AN379" s="386"/>
      <c r="AO379" s="386"/>
      <c r="AP379" s="386"/>
      <c r="AQ379" s="386"/>
      <c r="AR379" s="386"/>
      <c r="AS379" s="386"/>
      <c r="AT379" s="386"/>
      <c r="AU379" s="386"/>
      <c r="AV379" s="386"/>
      <c r="AW379" s="386"/>
      <c r="AX379" s="386"/>
    </row>
    <row r="380" spans="1:87" s="337" customFormat="1" ht="14.25" thickBot="1" x14ac:dyDescent="0.25">
      <c r="A380" s="664" t="s">
        <v>19</v>
      </c>
      <c r="B380" s="682"/>
      <c r="C380" s="682"/>
      <c r="D380" s="682"/>
      <c r="E380" s="682"/>
      <c r="F380" s="682"/>
      <c r="G380" s="682"/>
      <c r="H380" s="682"/>
      <c r="I380" s="682"/>
      <c r="J380" s="682"/>
      <c r="K380" s="682"/>
      <c r="L380" s="682"/>
      <c r="M380" s="682"/>
      <c r="N380" s="683"/>
      <c r="O380" s="615"/>
      <c r="P380" s="393"/>
      <c r="Q380" s="393"/>
      <c r="R380" s="393"/>
      <c r="S380" s="393"/>
      <c r="T380" s="393"/>
      <c r="U380" s="393"/>
      <c r="V380" s="393"/>
      <c r="W380" s="393"/>
      <c r="X380" s="393"/>
      <c r="Y380" s="393"/>
      <c r="Z380" s="393"/>
      <c r="AA380" s="393"/>
      <c r="AB380" s="393"/>
      <c r="AC380" s="393"/>
      <c r="AD380" s="393"/>
      <c r="AE380" s="393"/>
      <c r="AF380" s="393"/>
      <c r="AG380" s="393"/>
      <c r="AH380" s="393"/>
      <c r="AI380" s="393"/>
      <c r="AJ380" s="393"/>
      <c r="AK380" s="393"/>
      <c r="AL380" s="393"/>
      <c r="AM380" s="393"/>
      <c r="AN380" s="393"/>
      <c r="AO380" s="393"/>
      <c r="AP380" s="393"/>
      <c r="AQ380" s="393"/>
      <c r="AR380" s="393"/>
      <c r="AS380" s="393"/>
      <c r="AT380" s="393"/>
      <c r="AU380" s="393"/>
      <c r="AV380" s="393"/>
      <c r="AW380" s="393"/>
      <c r="AX380" s="393"/>
      <c r="AY380" s="315"/>
      <c r="AZ380" s="315"/>
      <c r="BA380" s="315"/>
      <c r="BB380" s="315"/>
      <c r="BC380" s="315"/>
      <c r="BD380" s="315"/>
      <c r="BE380" s="315"/>
      <c r="BF380" s="315"/>
      <c r="BG380" s="315"/>
      <c r="BH380" s="315"/>
      <c r="BI380" s="315"/>
      <c r="BJ380" s="315"/>
      <c r="BK380" s="315"/>
      <c r="BL380" s="315"/>
      <c r="BM380" s="315"/>
      <c r="BN380" s="315"/>
      <c r="BO380" s="315"/>
      <c r="BP380" s="315"/>
      <c r="BQ380" s="315"/>
      <c r="BR380" s="315"/>
      <c r="BS380" s="315"/>
      <c r="BT380" s="315"/>
      <c r="BU380" s="315"/>
      <c r="BV380" s="315"/>
      <c r="BW380" s="315"/>
      <c r="BX380" s="315"/>
      <c r="BY380" s="315"/>
      <c r="BZ380" s="315"/>
      <c r="CA380" s="315"/>
      <c r="CB380" s="315"/>
      <c r="CC380" s="315"/>
      <c r="CD380" s="315"/>
      <c r="CE380" s="315"/>
      <c r="CF380" s="315"/>
      <c r="CG380" s="315"/>
      <c r="CH380" s="315"/>
      <c r="CI380" s="315"/>
    </row>
    <row r="381" spans="1:87" s="315" customFormat="1" ht="25.5" x14ac:dyDescent="0.2">
      <c r="A381" s="475">
        <v>1</v>
      </c>
      <c r="B381" s="466"/>
      <c r="C381" s="635" t="s">
        <v>43</v>
      </c>
      <c r="D381" s="389"/>
      <c r="E381" s="389"/>
      <c r="F381" s="389"/>
      <c r="G381" s="684">
        <v>45870</v>
      </c>
      <c r="H381" s="389"/>
      <c r="I381" s="691"/>
      <c r="J381" s="469" t="s">
        <v>484</v>
      </c>
      <c r="K381" s="466"/>
      <c r="L381" s="466"/>
      <c r="M381" s="463"/>
      <c r="N381" s="636"/>
      <c r="O381" s="386"/>
      <c r="P381" s="386"/>
      <c r="Q381" s="386"/>
      <c r="R381" s="386"/>
      <c r="S381" s="386"/>
      <c r="T381" s="386"/>
      <c r="U381" s="386"/>
      <c r="V381" s="386"/>
      <c r="W381" s="386"/>
      <c r="X381" s="386"/>
      <c r="Y381" s="386"/>
      <c r="Z381" s="386"/>
      <c r="AA381" s="386"/>
      <c r="AB381" s="386"/>
      <c r="AC381" s="386"/>
      <c r="AD381" s="386"/>
      <c r="AE381" s="386"/>
      <c r="AF381" s="386"/>
      <c r="AG381" s="386"/>
      <c r="AH381" s="386"/>
      <c r="AI381" s="386"/>
      <c r="AJ381" s="386"/>
      <c r="AK381" s="386"/>
      <c r="AL381" s="386"/>
      <c r="AM381" s="386"/>
      <c r="AN381" s="386"/>
      <c r="AO381" s="386"/>
      <c r="AP381" s="386"/>
      <c r="AQ381" s="386"/>
      <c r="AR381" s="386"/>
      <c r="AS381" s="386"/>
      <c r="AT381" s="386"/>
      <c r="AU381" s="386"/>
      <c r="AV381" s="386"/>
      <c r="AW381" s="386"/>
      <c r="AX381" s="386"/>
    </row>
    <row r="382" spans="1:87" s="315" customFormat="1" x14ac:dyDescent="0.2">
      <c r="A382" s="424">
        <v>2</v>
      </c>
      <c r="B382" s="386"/>
      <c r="C382" s="374" t="s">
        <v>485</v>
      </c>
      <c r="D382" s="390"/>
      <c r="E382" s="390"/>
      <c r="F382" s="390"/>
      <c r="G382" s="685"/>
      <c r="H382" s="390"/>
      <c r="I382" s="696"/>
      <c r="J382" s="429" t="s">
        <v>484</v>
      </c>
      <c r="K382" s="386"/>
      <c r="L382" s="386"/>
      <c r="M382" s="378"/>
      <c r="N382" s="309"/>
      <c r="O382" s="386"/>
      <c r="P382" s="386"/>
      <c r="Q382" s="386"/>
      <c r="R382" s="386"/>
      <c r="S382" s="386"/>
      <c r="T382" s="386"/>
      <c r="U382" s="386"/>
      <c r="V382" s="386"/>
      <c r="W382" s="386"/>
      <c r="X382" s="386"/>
      <c r="Y382" s="386"/>
      <c r="Z382" s="386"/>
      <c r="AA382" s="386"/>
      <c r="AB382" s="386"/>
      <c r="AC382" s="386"/>
      <c r="AD382" s="386"/>
      <c r="AE382" s="386"/>
      <c r="AF382" s="386"/>
      <c r="AG382" s="386"/>
      <c r="AH382" s="386"/>
      <c r="AI382" s="386"/>
      <c r="AJ382" s="386"/>
      <c r="AK382" s="386"/>
      <c r="AL382" s="386"/>
      <c r="AM382" s="386"/>
      <c r="AN382" s="386"/>
      <c r="AO382" s="386"/>
      <c r="AP382" s="386"/>
      <c r="AQ382" s="386"/>
      <c r="AR382" s="386"/>
      <c r="AS382" s="386"/>
      <c r="AT382" s="386"/>
      <c r="AU382" s="386"/>
      <c r="AV382" s="386"/>
      <c r="AW382" s="386"/>
      <c r="AX382" s="386"/>
    </row>
    <row r="383" spans="1:87" s="315" customFormat="1" ht="25.5" x14ac:dyDescent="0.2">
      <c r="A383" s="717">
        <v>3</v>
      </c>
      <c r="B383" s="720"/>
      <c r="C383" s="762" t="s">
        <v>486</v>
      </c>
      <c r="D383" s="502"/>
      <c r="E383" s="502"/>
      <c r="F383" s="502"/>
      <c r="G383" s="687" t="s">
        <v>494</v>
      </c>
      <c r="H383" s="502"/>
      <c r="I383" s="688"/>
      <c r="J383" s="145" t="s">
        <v>630</v>
      </c>
      <c r="K383" s="454"/>
      <c r="L383" s="454"/>
      <c r="M383" s="452"/>
      <c r="N383" s="452"/>
      <c r="O383" s="454"/>
      <c r="P383" s="386"/>
      <c r="Q383" s="386"/>
      <c r="R383" s="386"/>
      <c r="S383" s="386"/>
      <c r="T383" s="386"/>
      <c r="U383" s="386"/>
      <c r="V383" s="386"/>
      <c r="W383" s="386"/>
      <c r="X383" s="386"/>
      <c r="Y383" s="386"/>
      <c r="Z383" s="386"/>
      <c r="AA383" s="386"/>
      <c r="AB383" s="386"/>
      <c r="AC383" s="386"/>
      <c r="AD383" s="386"/>
      <c r="AE383" s="386"/>
      <c r="AF383" s="386"/>
      <c r="AG383" s="386"/>
      <c r="AH383" s="386"/>
      <c r="AI383" s="386"/>
      <c r="AJ383" s="386"/>
      <c r="AK383" s="386"/>
      <c r="AL383" s="386"/>
      <c r="AM383" s="386"/>
      <c r="AN383" s="386"/>
      <c r="AO383" s="386"/>
      <c r="AP383" s="386"/>
      <c r="AQ383" s="386"/>
      <c r="AR383" s="386"/>
      <c r="AS383" s="386"/>
      <c r="AT383" s="386"/>
      <c r="AU383" s="386"/>
      <c r="AV383" s="386"/>
      <c r="AW383" s="386"/>
      <c r="AX383" s="386"/>
    </row>
    <row r="384" spans="1:87" s="315" customFormat="1" x14ac:dyDescent="0.2">
      <c r="A384" s="718"/>
      <c r="B384" s="720"/>
      <c r="C384" s="762"/>
      <c r="D384" s="502"/>
      <c r="E384" s="502"/>
      <c r="F384" s="502"/>
      <c r="G384" s="688"/>
      <c r="H384" s="502"/>
      <c r="I384" s="688"/>
      <c r="J384" s="170" t="s">
        <v>631</v>
      </c>
      <c r="K384" s="454"/>
      <c r="L384" s="454"/>
      <c r="M384" s="452"/>
      <c r="N384" s="455"/>
      <c r="O384" s="454"/>
      <c r="P384" s="386"/>
      <c r="Q384" s="386"/>
      <c r="R384" s="386"/>
      <c r="S384" s="386"/>
      <c r="T384" s="386"/>
      <c r="U384" s="386"/>
      <c r="V384" s="386"/>
      <c r="W384" s="386"/>
      <c r="X384" s="386"/>
      <c r="Y384" s="386"/>
      <c r="Z384" s="386"/>
      <c r="AA384" s="386"/>
      <c r="AB384" s="386"/>
      <c r="AC384" s="386"/>
      <c r="AD384" s="386"/>
      <c r="AE384" s="386"/>
      <c r="AF384" s="386"/>
      <c r="AG384" s="386"/>
      <c r="AH384" s="386"/>
      <c r="AI384" s="386"/>
      <c r="AJ384" s="386"/>
      <c r="AK384" s="386"/>
      <c r="AL384" s="386"/>
      <c r="AM384" s="386"/>
      <c r="AN384" s="386"/>
      <c r="AO384" s="386"/>
      <c r="AP384" s="386"/>
      <c r="AQ384" s="386"/>
      <c r="AR384" s="386"/>
      <c r="AS384" s="386"/>
      <c r="AT384" s="386"/>
      <c r="AU384" s="386"/>
      <c r="AV384" s="386"/>
      <c r="AW384" s="386"/>
      <c r="AX384" s="386"/>
    </row>
    <row r="385" spans="1:87" s="315" customFormat="1" ht="38.25" x14ac:dyDescent="0.2">
      <c r="A385" s="718"/>
      <c r="B385" s="720"/>
      <c r="C385" s="762"/>
      <c r="D385" s="502"/>
      <c r="E385" s="502"/>
      <c r="F385" s="502"/>
      <c r="G385" s="688"/>
      <c r="H385" s="502"/>
      <c r="I385" s="688"/>
      <c r="J385" s="170" t="s">
        <v>632</v>
      </c>
      <c r="K385" s="454"/>
      <c r="L385" s="454"/>
      <c r="M385" s="452"/>
      <c r="N385" s="452"/>
      <c r="O385" s="454"/>
      <c r="P385" s="386"/>
      <c r="Q385" s="386"/>
      <c r="R385" s="386"/>
      <c r="S385" s="386"/>
      <c r="T385" s="386"/>
      <c r="U385" s="386"/>
      <c r="V385" s="386"/>
      <c r="W385" s="386"/>
      <c r="X385" s="386"/>
      <c r="Y385" s="386"/>
      <c r="Z385" s="386"/>
      <c r="AA385" s="386"/>
      <c r="AB385" s="386"/>
      <c r="AC385" s="386"/>
      <c r="AD385" s="386"/>
      <c r="AE385" s="386"/>
      <c r="AF385" s="386"/>
      <c r="AG385" s="386"/>
      <c r="AH385" s="386"/>
      <c r="AI385" s="386"/>
      <c r="AJ385" s="386"/>
      <c r="AK385" s="386"/>
      <c r="AL385" s="386"/>
      <c r="AM385" s="386"/>
      <c r="AN385" s="386"/>
      <c r="AO385" s="386"/>
      <c r="AP385" s="386"/>
      <c r="AQ385" s="386"/>
      <c r="AR385" s="386"/>
      <c r="AS385" s="386"/>
      <c r="AT385" s="386"/>
      <c r="AU385" s="386"/>
      <c r="AV385" s="386"/>
      <c r="AW385" s="386"/>
      <c r="AX385" s="386"/>
    </row>
    <row r="386" spans="1:87" s="315" customFormat="1" ht="25.5" x14ac:dyDescent="0.2">
      <c r="A386" s="719"/>
      <c r="B386" s="761"/>
      <c r="C386" s="763"/>
      <c r="D386" s="508"/>
      <c r="E386" s="508"/>
      <c r="F386" s="508"/>
      <c r="G386" s="689"/>
      <c r="H386" s="508"/>
      <c r="I386" s="689"/>
      <c r="J386" s="170" t="s">
        <v>633</v>
      </c>
      <c r="K386" s="442"/>
      <c r="L386" s="442"/>
      <c r="M386" s="451"/>
      <c r="N386" s="452"/>
      <c r="O386" s="442"/>
      <c r="P386" s="384"/>
      <c r="Q386" s="384"/>
      <c r="R386" s="384"/>
      <c r="S386" s="384"/>
      <c r="T386" s="384"/>
      <c r="U386" s="384"/>
      <c r="V386" s="384"/>
      <c r="W386" s="384"/>
      <c r="X386" s="384"/>
      <c r="Y386" s="384"/>
      <c r="Z386" s="384"/>
      <c r="AA386" s="384"/>
      <c r="AB386" s="384"/>
      <c r="AC386" s="384"/>
      <c r="AD386" s="384"/>
      <c r="AE386" s="384"/>
      <c r="AF386" s="384"/>
      <c r="AG386" s="384"/>
      <c r="AH386" s="384"/>
      <c r="AI386" s="384"/>
      <c r="AJ386" s="384"/>
      <c r="AK386" s="384"/>
      <c r="AL386" s="384"/>
      <c r="AM386" s="384"/>
      <c r="AN386" s="384"/>
      <c r="AO386" s="384"/>
      <c r="AP386" s="384"/>
      <c r="AQ386" s="384"/>
      <c r="AR386" s="384"/>
      <c r="AS386" s="384"/>
      <c r="AT386" s="384"/>
      <c r="AU386" s="384"/>
      <c r="AV386" s="384"/>
      <c r="AW386" s="384"/>
      <c r="AX386" s="384"/>
    </row>
    <row r="387" spans="1:87" s="403" customFormat="1" x14ac:dyDescent="0.2">
      <c r="A387" s="506"/>
      <c r="B387" s="442"/>
      <c r="C387" s="507"/>
      <c r="D387" s="508"/>
      <c r="E387" s="508"/>
      <c r="F387" s="508"/>
      <c r="G387" s="499"/>
      <c r="H387" s="508"/>
      <c r="I387" s="451"/>
      <c r="J387" s="170"/>
      <c r="K387" s="442"/>
      <c r="L387" s="442"/>
      <c r="M387" s="451"/>
      <c r="N387" s="455"/>
      <c r="O387" s="442"/>
      <c r="P387" s="401">
        <f t="shared" ref="P387:AX387" si="28">SUM(P383:P386)/4</f>
        <v>0</v>
      </c>
      <c r="Q387" s="401">
        <f t="shared" si="28"/>
        <v>0</v>
      </c>
      <c r="R387" s="401">
        <f t="shared" si="28"/>
        <v>0</v>
      </c>
      <c r="S387" s="401">
        <f t="shared" si="28"/>
        <v>0</v>
      </c>
      <c r="T387" s="401">
        <f t="shared" si="28"/>
        <v>0</v>
      </c>
      <c r="U387" s="401">
        <f t="shared" si="28"/>
        <v>0</v>
      </c>
      <c r="V387" s="401">
        <f t="shared" si="28"/>
        <v>0</v>
      </c>
      <c r="W387" s="401">
        <f t="shared" si="28"/>
        <v>0</v>
      </c>
      <c r="X387" s="401">
        <f t="shared" si="28"/>
        <v>0</v>
      </c>
      <c r="Y387" s="401">
        <f t="shared" si="28"/>
        <v>0</v>
      </c>
      <c r="Z387" s="401">
        <f t="shared" si="28"/>
        <v>0</v>
      </c>
      <c r="AA387" s="401">
        <f t="shared" si="28"/>
        <v>0</v>
      </c>
      <c r="AB387" s="401">
        <f t="shared" si="28"/>
        <v>0</v>
      </c>
      <c r="AC387" s="401">
        <f t="shared" si="28"/>
        <v>0</v>
      </c>
      <c r="AD387" s="401">
        <f t="shared" si="28"/>
        <v>0</v>
      </c>
      <c r="AE387" s="401">
        <f t="shared" si="28"/>
        <v>0</v>
      </c>
      <c r="AF387" s="401">
        <f t="shared" si="28"/>
        <v>0</v>
      </c>
      <c r="AG387" s="401">
        <f t="shared" si="28"/>
        <v>0</v>
      </c>
      <c r="AH387" s="401">
        <f t="shared" si="28"/>
        <v>0</v>
      </c>
      <c r="AI387" s="401">
        <f t="shared" si="28"/>
        <v>0</v>
      </c>
      <c r="AJ387" s="401">
        <f t="shared" si="28"/>
        <v>0</v>
      </c>
      <c r="AK387" s="401">
        <f t="shared" si="28"/>
        <v>0</v>
      </c>
      <c r="AL387" s="401">
        <f t="shared" si="28"/>
        <v>0</v>
      </c>
      <c r="AM387" s="401">
        <f t="shared" si="28"/>
        <v>0</v>
      </c>
      <c r="AN387" s="401">
        <f t="shared" si="28"/>
        <v>0</v>
      </c>
      <c r="AO387" s="401">
        <f t="shared" si="28"/>
        <v>0</v>
      </c>
      <c r="AP387" s="401">
        <f t="shared" si="28"/>
        <v>0</v>
      </c>
      <c r="AQ387" s="401">
        <f t="shared" si="28"/>
        <v>0</v>
      </c>
      <c r="AR387" s="401">
        <f t="shared" si="28"/>
        <v>0</v>
      </c>
      <c r="AS387" s="401">
        <f t="shared" si="28"/>
        <v>0</v>
      </c>
      <c r="AT387" s="401">
        <f t="shared" si="28"/>
        <v>0</v>
      </c>
      <c r="AU387" s="401">
        <f t="shared" si="28"/>
        <v>0</v>
      </c>
      <c r="AV387" s="401">
        <f t="shared" si="28"/>
        <v>0</v>
      </c>
      <c r="AW387" s="401">
        <f t="shared" si="28"/>
        <v>0</v>
      </c>
      <c r="AX387" s="401">
        <f t="shared" si="28"/>
        <v>0</v>
      </c>
      <c r="AY387" s="315"/>
      <c r="AZ387" s="315"/>
      <c r="BA387" s="315"/>
      <c r="BB387" s="315"/>
      <c r="BC387" s="315"/>
      <c r="BD387" s="315"/>
      <c r="BE387" s="315"/>
      <c r="BF387" s="315"/>
      <c r="BG387" s="315"/>
      <c r="BH387" s="315"/>
      <c r="BI387" s="315"/>
      <c r="BJ387" s="315"/>
      <c r="BK387" s="315"/>
      <c r="BL387" s="315"/>
      <c r="BM387" s="315"/>
      <c r="BN387" s="315"/>
      <c r="BO387" s="315"/>
      <c r="BP387" s="315"/>
      <c r="BQ387" s="315"/>
      <c r="BR387" s="315"/>
      <c r="BS387" s="315"/>
      <c r="BT387" s="315"/>
      <c r="BU387" s="315"/>
      <c r="BV387" s="315"/>
      <c r="BW387" s="315"/>
      <c r="BX387" s="315"/>
      <c r="BY387" s="315"/>
      <c r="BZ387" s="315"/>
      <c r="CA387" s="315"/>
      <c r="CB387" s="315"/>
      <c r="CC387" s="315"/>
    </row>
    <row r="388" spans="1:87" s="132" customFormat="1" ht="25.5" x14ac:dyDescent="0.2">
      <c r="A388" s="710">
        <v>4</v>
      </c>
      <c r="B388" s="706"/>
      <c r="C388" s="707" t="s">
        <v>495</v>
      </c>
      <c r="D388" s="311"/>
      <c r="E388" s="311"/>
      <c r="F388" s="311"/>
      <c r="G388" s="690" t="s">
        <v>494</v>
      </c>
      <c r="H388" s="386"/>
      <c r="I388" s="686"/>
      <c r="J388" s="429" t="s">
        <v>634</v>
      </c>
      <c r="K388" s="378"/>
      <c r="L388" s="378"/>
      <c r="M388" s="378"/>
      <c r="N388" s="422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  <c r="AA388" s="210"/>
      <c r="AB388" s="210"/>
      <c r="AC388" s="210"/>
      <c r="AD388" s="210"/>
      <c r="AE388" s="210"/>
      <c r="AF388" s="210"/>
      <c r="AG388" s="210"/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315"/>
      <c r="AZ388" s="315"/>
      <c r="BA388" s="315"/>
      <c r="BB388" s="315"/>
      <c r="BC388" s="315"/>
      <c r="BD388" s="315"/>
      <c r="BE388" s="315"/>
      <c r="BF388" s="315"/>
      <c r="BG388" s="315"/>
      <c r="BH388" s="315"/>
      <c r="BI388" s="315"/>
      <c r="BJ388" s="315"/>
      <c r="BK388" s="315"/>
      <c r="BL388" s="315"/>
      <c r="BM388" s="315"/>
      <c r="BN388" s="315"/>
      <c r="BO388" s="315"/>
      <c r="BP388" s="315"/>
      <c r="BQ388" s="315"/>
      <c r="BR388" s="315"/>
      <c r="BS388" s="315"/>
      <c r="BT388" s="315"/>
      <c r="BU388" s="315"/>
      <c r="BV388" s="315"/>
      <c r="BW388" s="315"/>
      <c r="BX388" s="315"/>
      <c r="BY388" s="315"/>
      <c r="BZ388" s="315"/>
      <c r="CA388" s="315"/>
      <c r="CB388" s="315"/>
      <c r="CC388" s="315"/>
      <c r="CD388" s="315"/>
      <c r="CE388" s="315"/>
      <c r="CF388" s="315"/>
      <c r="CG388" s="315"/>
      <c r="CH388" s="315"/>
      <c r="CI388" s="315"/>
    </row>
    <row r="389" spans="1:87" s="132" customFormat="1" ht="25.5" x14ac:dyDescent="0.2">
      <c r="A389" s="708"/>
      <c r="B389" s="706"/>
      <c r="C389" s="707"/>
      <c r="D389" s="390"/>
      <c r="E389" s="390"/>
      <c r="F389" s="390"/>
      <c r="G389" s="691"/>
      <c r="H389" s="386"/>
      <c r="I389" s="686"/>
      <c r="J389" s="429" t="s">
        <v>496</v>
      </c>
      <c r="K389" s="378"/>
      <c r="L389" s="378"/>
      <c r="M389" s="378"/>
      <c r="N389" s="422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0"/>
      <c r="AA389" s="210"/>
      <c r="AB389" s="210"/>
      <c r="AC389" s="210"/>
      <c r="AD389" s="210"/>
      <c r="AE389" s="210"/>
      <c r="AF389" s="210"/>
      <c r="AG389" s="210"/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315"/>
      <c r="AZ389" s="315"/>
      <c r="BA389" s="315"/>
      <c r="BB389" s="315"/>
      <c r="BC389" s="315"/>
      <c r="BD389" s="315"/>
      <c r="BE389" s="315"/>
      <c r="BF389" s="315"/>
      <c r="BG389" s="315"/>
      <c r="BH389" s="315"/>
      <c r="BI389" s="315"/>
      <c r="BJ389" s="315"/>
      <c r="BK389" s="315"/>
      <c r="BL389" s="315"/>
      <c r="BM389" s="315"/>
      <c r="BN389" s="315"/>
      <c r="BO389" s="315"/>
      <c r="BP389" s="315"/>
      <c r="BQ389" s="315"/>
      <c r="BR389" s="315"/>
      <c r="BS389" s="315"/>
      <c r="BT389" s="315"/>
      <c r="BU389" s="315"/>
      <c r="BV389" s="315"/>
      <c r="BW389" s="315"/>
      <c r="BX389" s="315"/>
      <c r="BY389" s="315"/>
      <c r="BZ389" s="315"/>
      <c r="CA389" s="315"/>
      <c r="CB389" s="315"/>
      <c r="CC389" s="315"/>
      <c r="CD389" s="315"/>
      <c r="CE389" s="315"/>
      <c r="CF389" s="315"/>
      <c r="CG389" s="315"/>
      <c r="CH389" s="315"/>
      <c r="CI389" s="315"/>
    </row>
    <row r="390" spans="1:87" s="315" customFormat="1" x14ac:dyDescent="0.2">
      <c r="A390" s="708"/>
      <c r="B390" s="706"/>
      <c r="C390" s="707"/>
      <c r="D390" s="390"/>
      <c r="E390" s="390"/>
      <c r="F390" s="390"/>
      <c r="G390" s="691"/>
      <c r="H390" s="390"/>
      <c r="I390" s="686"/>
      <c r="J390" s="429" t="s">
        <v>635</v>
      </c>
      <c r="K390" s="386"/>
      <c r="L390" s="386"/>
      <c r="M390" s="378"/>
      <c r="N390" s="203"/>
      <c r="O390" s="386"/>
      <c r="P390" s="386"/>
      <c r="Q390" s="386"/>
      <c r="R390" s="386"/>
      <c r="S390" s="386"/>
      <c r="T390" s="386"/>
      <c r="U390" s="386"/>
      <c r="V390" s="386"/>
      <c r="W390" s="386"/>
      <c r="X390" s="386"/>
      <c r="Y390" s="386"/>
      <c r="Z390" s="386"/>
      <c r="AA390" s="386"/>
      <c r="AB390" s="386"/>
      <c r="AC390" s="386"/>
      <c r="AD390" s="386"/>
      <c r="AE390" s="386"/>
      <c r="AF390" s="386"/>
      <c r="AG390" s="386"/>
      <c r="AH390" s="386"/>
      <c r="AI390" s="386"/>
      <c r="AJ390" s="386"/>
      <c r="AK390" s="386"/>
      <c r="AL390" s="386"/>
      <c r="AM390" s="386"/>
      <c r="AN390" s="386"/>
      <c r="AO390" s="386"/>
      <c r="AP390" s="386"/>
      <c r="AQ390" s="386"/>
      <c r="AR390" s="386"/>
      <c r="AS390" s="386"/>
      <c r="AT390" s="386"/>
      <c r="AU390" s="386"/>
      <c r="AV390" s="386"/>
      <c r="AW390" s="386"/>
      <c r="AX390" s="386"/>
    </row>
    <row r="391" spans="1:87" s="315" customFormat="1" x14ac:dyDescent="0.2">
      <c r="A391" s="708"/>
      <c r="B391" s="706"/>
      <c r="C391" s="707"/>
      <c r="D391" s="390"/>
      <c r="E391" s="390"/>
      <c r="F391" s="390"/>
      <c r="G391" s="691"/>
      <c r="H391" s="390"/>
      <c r="I391" s="686"/>
      <c r="J391" s="429" t="s">
        <v>636</v>
      </c>
      <c r="K391" s="386"/>
      <c r="L391" s="386"/>
      <c r="M391" s="378"/>
      <c r="N391" s="203"/>
      <c r="O391" s="386"/>
      <c r="P391" s="386"/>
      <c r="Q391" s="386"/>
      <c r="R391" s="386"/>
      <c r="S391" s="386"/>
      <c r="T391" s="386"/>
      <c r="U391" s="386"/>
      <c r="V391" s="386"/>
      <c r="W391" s="386"/>
      <c r="X391" s="386"/>
      <c r="Y391" s="386"/>
      <c r="Z391" s="386"/>
      <c r="AA391" s="386"/>
      <c r="AB391" s="386"/>
      <c r="AC391" s="386"/>
      <c r="AD391" s="386"/>
      <c r="AE391" s="386"/>
      <c r="AF391" s="386"/>
      <c r="AG391" s="386"/>
      <c r="AH391" s="386"/>
      <c r="AI391" s="386"/>
      <c r="AJ391" s="386"/>
      <c r="AK391" s="386"/>
      <c r="AL391" s="386"/>
      <c r="AM391" s="386"/>
      <c r="AN391" s="386"/>
      <c r="AO391" s="386"/>
      <c r="AP391" s="386"/>
      <c r="AQ391" s="386"/>
      <c r="AR391" s="386"/>
      <c r="AS391" s="386"/>
      <c r="AT391" s="386"/>
      <c r="AU391" s="386"/>
      <c r="AV391" s="386"/>
      <c r="AW391" s="386"/>
      <c r="AX391" s="386"/>
    </row>
    <row r="392" spans="1:87" s="132" customFormat="1" ht="15.75" x14ac:dyDescent="0.2">
      <c r="A392" s="708"/>
      <c r="B392" s="706"/>
      <c r="C392" s="707"/>
      <c r="D392" s="311"/>
      <c r="E392" s="311"/>
      <c r="F392" s="311"/>
      <c r="G392" s="691"/>
      <c r="H392" s="386"/>
      <c r="I392" s="686"/>
      <c r="J392" s="429" t="s">
        <v>637</v>
      </c>
      <c r="K392" s="378"/>
      <c r="L392" s="378"/>
      <c r="M392" s="378"/>
      <c r="N392" s="422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0"/>
      <c r="AA392" s="210"/>
      <c r="AB392" s="210"/>
      <c r="AC392" s="210"/>
      <c r="AD392" s="210"/>
      <c r="AE392" s="210"/>
      <c r="AF392" s="210"/>
      <c r="AG392" s="210"/>
      <c r="AH392" s="210"/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315"/>
      <c r="AZ392" s="315"/>
      <c r="BA392" s="315"/>
      <c r="BB392" s="315"/>
      <c r="BC392" s="315"/>
      <c r="BD392" s="315"/>
      <c r="BE392" s="315"/>
      <c r="BF392" s="315"/>
      <c r="BG392" s="315"/>
      <c r="BH392" s="315"/>
      <c r="BI392" s="315"/>
      <c r="BJ392" s="315"/>
      <c r="BK392" s="315"/>
      <c r="BL392" s="315"/>
      <c r="BM392" s="315"/>
      <c r="BN392" s="315"/>
      <c r="BO392" s="315"/>
      <c r="BP392" s="315"/>
      <c r="BQ392" s="315"/>
      <c r="BR392" s="315"/>
      <c r="BS392" s="315"/>
      <c r="BT392" s="315"/>
      <c r="BU392" s="315"/>
      <c r="BV392" s="315"/>
      <c r="BW392" s="315"/>
      <c r="BX392" s="315"/>
      <c r="BY392" s="315"/>
      <c r="BZ392" s="315"/>
      <c r="CA392" s="315"/>
      <c r="CB392" s="315"/>
      <c r="CC392" s="315"/>
      <c r="CD392" s="315"/>
      <c r="CE392" s="315"/>
      <c r="CF392" s="315"/>
      <c r="CG392" s="315"/>
      <c r="CH392" s="315"/>
      <c r="CI392" s="315"/>
    </row>
    <row r="393" spans="1:87" s="132" customFormat="1" ht="15.75" x14ac:dyDescent="0.2">
      <c r="A393" s="708"/>
      <c r="B393" s="706"/>
      <c r="C393" s="707"/>
      <c r="D393" s="390"/>
      <c r="E393" s="390"/>
      <c r="F393" s="390"/>
      <c r="G393" s="691"/>
      <c r="H393" s="386"/>
      <c r="I393" s="686"/>
      <c r="J393" s="429" t="s">
        <v>638</v>
      </c>
      <c r="K393" s="378"/>
      <c r="L393" s="378"/>
      <c r="M393" s="378"/>
      <c r="N393" s="422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0"/>
      <c r="AA393" s="210"/>
      <c r="AB393" s="210"/>
      <c r="AC393" s="210"/>
      <c r="AD393" s="210"/>
      <c r="AE393" s="210"/>
      <c r="AF393" s="210"/>
      <c r="AG393" s="210"/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315"/>
      <c r="AZ393" s="315"/>
      <c r="BA393" s="315"/>
      <c r="BB393" s="315"/>
      <c r="BC393" s="315"/>
      <c r="BD393" s="315"/>
      <c r="BE393" s="315"/>
      <c r="BF393" s="315"/>
      <c r="BG393" s="315"/>
      <c r="BH393" s="315"/>
      <c r="BI393" s="315"/>
      <c r="BJ393" s="315"/>
      <c r="BK393" s="315"/>
      <c r="BL393" s="315"/>
      <c r="BM393" s="315"/>
      <c r="BN393" s="315"/>
      <c r="BO393" s="315"/>
      <c r="BP393" s="315"/>
      <c r="BQ393" s="315"/>
      <c r="BR393" s="315"/>
      <c r="BS393" s="315"/>
      <c r="BT393" s="315"/>
      <c r="BU393" s="315"/>
      <c r="BV393" s="315"/>
      <c r="BW393" s="315"/>
      <c r="BX393" s="315"/>
      <c r="BY393" s="315"/>
      <c r="BZ393" s="315"/>
      <c r="CA393" s="315"/>
      <c r="CB393" s="315"/>
      <c r="CC393" s="315"/>
      <c r="CD393" s="315"/>
      <c r="CE393" s="315"/>
      <c r="CF393" s="315"/>
      <c r="CG393" s="315"/>
      <c r="CH393" s="315"/>
      <c r="CI393" s="315"/>
    </row>
    <row r="394" spans="1:87" s="315" customFormat="1" ht="25.5" x14ac:dyDescent="0.2">
      <c r="A394" s="708"/>
      <c r="B394" s="706"/>
      <c r="C394" s="707"/>
      <c r="D394" s="390"/>
      <c r="E394" s="390"/>
      <c r="F394" s="390"/>
      <c r="G394" s="691"/>
      <c r="H394" s="390"/>
      <c r="I394" s="686"/>
      <c r="J394" s="429" t="s">
        <v>496</v>
      </c>
      <c r="K394" s="386"/>
      <c r="L394" s="386"/>
      <c r="M394" s="378"/>
      <c r="N394" s="422"/>
      <c r="O394" s="386"/>
      <c r="P394" s="386"/>
      <c r="Q394" s="386"/>
      <c r="R394" s="386"/>
      <c r="S394" s="386"/>
      <c r="T394" s="386"/>
      <c r="U394" s="386"/>
      <c r="V394" s="386"/>
      <c r="W394" s="386"/>
      <c r="X394" s="386"/>
      <c r="Y394" s="386"/>
      <c r="Z394" s="386"/>
      <c r="AA394" s="386"/>
      <c r="AB394" s="386"/>
      <c r="AC394" s="386"/>
      <c r="AD394" s="386"/>
      <c r="AE394" s="386"/>
      <c r="AF394" s="386"/>
      <c r="AG394" s="386"/>
      <c r="AH394" s="386"/>
      <c r="AI394" s="386"/>
      <c r="AJ394" s="386"/>
      <c r="AK394" s="386"/>
      <c r="AL394" s="386"/>
      <c r="AM394" s="386"/>
      <c r="AN394" s="386"/>
      <c r="AO394" s="386"/>
      <c r="AP394" s="386"/>
      <c r="AQ394" s="386"/>
      <c r="AR394" s="386"/>
      <c r="AS394" s="386"/>
      <c r="AT394" s="386"/>
      <c r="AU394" s="386"/>
      <c r="AV394" s="386"/>
      <c r="AW394" s="386"/>
      <c r="AX394" s="386"/>
    </row>
    <row r="395" spans="1:87" s="315" customFormat="1" x14ac:dyDescent="0.2">
      <c r="A395" s="708"/>
      <c r="B395" s="706"/>
      <c r="C395" s="707"/>
      <c r="D395" s="390"/>
      <c r="E395" s="390"/>
      <c r="F395" s="390"/>
      <c r="G395" s="691"/>
      <c r="H395" s="390"/>
      <c r="I395" s="686"/>
      <c r="J395" s="429" t="s">
        <v>639</v>
      </c>
      <c r="K395" s="386"/>
      <c r="L395" s="386"/>
      <c r="M395" s="378"/>
      <c r="N395" s="422"/>
      <c r="O395" s="386"/>
      <c r="P395" s="386"/>
      <c r="Q395" s="386"/>
      <c r="R395" s="386"/>
      <c r="S395" s="386"/>
      <c r="T395" s="386"/>
      <c r="U395" s="386"/>
      <c r="V395" s="386"/>
      <c r="W395" s="386"/>
      <c r="X395" s="386"/>
      <c r="Y395" s="386"/>
      <c r="Z395" s="386"/>
      <c r="AA395" s="386"/>
      <c r="AB395" s="386"/>
      <c r="AC395" s="386"/>
      <c r="AD395" s="386"/>
      <c r="AE395" s="386"/>
      <c r="AF395" s="386"/>
      <c r="AG395" s="386"/>
      <c r="AH395" s="386"/>
      <c r="AI395" s="386"/>
      <c r="AJ395" s="386"/>
      <c r="AK395" s="386"/>
      <c r="AL395" s="386"/>
      <c r="AM395" s="386"/>
      <c r="AN395" s="386"/>
      <c r="AO395" s="386"/>
      <c r="AP395" s="386"/>
      <c r="AQ395" s="386"/>
      <c r="AR395" s="386"/>
      <c r="AS395" s="386"/>
      <c r="AT395" s="386"/>
      <c r="AU395" s="386"/>
      <c r="AV395" s="386"/>
      <c r="AW395" s="386"/>
      <c r="AX395" s="386"/>
    </row>
    <row r="396" spans="1:87" s="315" customFormat="1" x14ac:dyDescent="0.2">
      <c r="A396" s="708"/>
      <c r="B396" s="706"/>
      <c r="C396" s="707"/>
      <c r="D396" s="390"/>
      <c r="E396" s="390"/>
      <c r="F396" s="390"/>
      <c r="G396" s="691"/>
      <c r="H396" s="390"/>
      <c r="I396" s="686"/>
      <c r="J396" s="429" t="s">
        <v>640</v>
      </c>
      <c r="K396" s="386"/>
      <c r="L396" s="386"/>
      <c r="M396" s="378"/>
      <c r="N396" s="422"/>
      <c r="O396" s="386"/>
      <c r="P396" s="386"/>
      <c r="Q396" s="386"/>
      <c r="R396" s="386"/>
      <c r="S396" s="386"/>
      <c r="T396" s="386"/>
      <c r="U396" s="386"/>
      <c r="V396" s="386"/>
      <c r="W396" s="386"/>
      <c r="X396" s="386"/>
      <c r="Y396" s="386"/>
      <c r="Z396" s="386"/>
      <c r="AA396" s="386"/>
      <c r="AB396" s="386"/>
      <c r="AC396" s="386"/>
      <c r="AD396" s="386"/>
      <c r="AE396" s="386"/>
      <c r="AF396" s="386"/>
      <c r="AG396" s="386"/>
      <c r="AH396" s="386"/>
      <c r="AI396" s="386"/>
      <c r="AJ396" s="386"/>
      <c r="AK396" s="386"/>
      <c r="AL396" s="386"/>
      <c r="AM396" s="386"/>
      <c r="AN396" s="386"/>
      <c r="AO396" s="386"/>
      <c r="AP396" s="386"/>
      <c r="AQ396" s="386"/>
      <c r="AR396" s="386"/>
      <c r="AS396" s="386"/>
      <c r="AT396" s="386"/>
      <c r="AU396" s="386"/>
      <c r="AV396" s="386"/>
      <c r="AW396" s="386"/>
      <c r="AX396" s="386"/>
    </row>
    <row r="397" spans="1:87" s="315" customFormat="1" x14ac:dyDescent="0.2">
      <c r="A397" s="708"/>
      <c r="B397" s="706"/>
      <c r="C397" s="707"/>
      <c r="D397" s="390"/>
      <c r="E397" s="390"/>
      <c r="F397" s="390"/>
      <c r="G397" s="691"/>
      <c r="H397" s="390"/>
      <c r="I397" s="686"/>
      <c r="J397" s="429" t="s">
        <v>641</v>
      </c>
      <c r="K397" s="386"/>
      <c r="L397" s="386"/>
      <c r="M397" s="378"/>
      <c r="N397" s="422"/>
      <c r="O397" s="386"/>
      <c r="P397" s="386"/>
      <c r="Q397" s="386"/>
      <c r="R397" s="386"/>
      <c r="S397" s="386"/>
      <c r="T397" s="386"/>
      <c r="U397" s="386"/>
      <c r="V397" s="386"/>
      <c r="W397" s="386"/>
      <c r="X397" s="386"/>
      <c r="Y397" s="386"/>
      <c r="Z397" s="386"/>
      <c r="AA397" s="386"/>
      <c r="AB397" s="386"/>
      <c r="AC397" s="386"/>
      <c r="AD397" s="386"/>
      <c r="AE397" s="386"/>
      <c r="AF397" s="386"/>
      <c r="AG397" s="386"/>
      <c r="AH397" s="386"/>
      <c r="AI397" s="386"/>
      <c r="AJ397" s="386"/>
      <c r="AK397" s="386"/>
      <c r="AL397" s="386"/>
      <c r="AM397" s="386"/>
      <c r="AN397" s="386"/>
      <c r="AO397" s="386"/>
      <c r="AP397" s="386"/>
      <c r="AQ397" s="386"/>
      <c r="AR397" s="386"/>
      <c r="AS397" s="386"/>
      <c r="AT397" s="386"/>
      <c r="AU397" s="386"/>
      <c r="AV397" s="386"/>
      <c r="AW397" s="386"/>
      <c r="AX397" s="386"/>
    </row>
    <row r="398" spans="1:87" s="315" customFormat="1" x14ac:dyDescent="0.2">
      <c r="A398" s="708"/>
      <c r="B398" s="706"/>
      <c r="C398" s="707"/>
      <c r="D398" s="390"/>
      <c r="E398" s="390"/>
      <c r="F398" s="390"/>
      <c r="G398" s="691"/>
      <c r="H398" s="390"/>
      <c r="I398" s="686"/>
      <c r="J398" s="429" t="s">
        <v>642</v>
      </c>
      <c r="K398" s="386"/>
      <c r="L398" s="386"/>
      <c r="M398" s="378"/>
      <c r="N398" s="422"/>
      <c r="O398" s="386"/>
      <c r="P398" s="386"/>
      <c r="Q398" s="386"/>
      <c r="R398" s="386"/>
      <c r="S398" s="386"/>
      <c r="T398" s="386"/>
      <c r="U398" s="386"/>
      <c r="V398" s="386"/>
      <c r="W398" s="386"/>
      <c r="X398" s="386"/>
      <c r="Y398" s="386"/>
      <c r="Z398" s="386"/>
      <c r="AA398" s="386"/>
      <c r="AB398" s="386"/>
      <c r="AC398" s="386"/>
      <c r="AD398" s="386"/>
      <c r="AE398" s="386"/>
      <c r="AF398" s="386"/>
      <c r="AG398" s="386"/>
      <c r="AH398" s="386"/>
      <c r="AI398" s="386"/>
      <c r="AJ398" s="386"/>
      <c r="AK398" s="386"/>
      <c r="AL398" s="386"/>
      <c r="AM398" s="386"/>
      <c r="AN398" s="386"/>
      <c r="AO398" s="386"/>
      <c r="AP398" s="386"/>
      <c r="AQ398" s="386"/>
      <c r="AR398" s="386"/>
      <c r="AS398" s="386"/>
      <c r="AT398" s="386"/>
      <c r="AU398" s="386"/>
      <c r="AV398" s="386"/>
      <c r="AW398" s="386"/>
      <c r="AX398" s="386"/>
    </row>
    <row r="399" spans="1:87" s="315" customFormat="1" ht="25.5" x14ac:dyDescent="0.2">
      <c r="A399" s="708"/>
      <c r="B399" s="706"/>
      <c r="C399" s="707"/>
      <c r="D399" s="390"/>
      <c r="E399" s="390"/>
      <c r="F399" s="390"/>
      <c r="G399" s="691"/>
      <c r="H399" s="390"/>
      <c r="I399" s="686"/>
      <c r="J399" s="429" t="s">
        <v>643</v>
      </c>
      <c r="K399" s="386"/>
      <c r="L399" s="386"/>
      <c r="M399" s="378"/>
      <c r="N399" s="422"/>
      <c r="O399" s="386"/>
      <c r="P399" s="386"/>
      <c r="Q399" s="386"/>
      <c r="R399" s="386"/>
      <c r="S399" s="386"/>
      <c r="T399" s="386"/>
      <c r="U399" s="386"/>
      <c r="V399" s="386"/>
      <c r="W399" s="386"/>
      <c r="X399" s="386"/>
      <c r="Y399" s="386"/>
      <c r="Z399" s="386"/>
      <c r="AA399" s="386"/>
      <c r="AB399" s="386"/>
      <c r="AC399" s="386"/>
      <c r="AD399" s="386"/>
      <c r="AE399" s="386"/>
      <c r="AF399" s="386"/>
      <c r="AG399" s="386"/>
      <c r="AH399" s="386"/>
      <c r="AI399" s="386"/>
      <c r="AJ399" s="386"/>
      <c r="AK399" s="386"/>
      <c r="AL399" s="386"/>
      <c r="AM399" s="386"/>
      <c r="AN399" s="386"/>
      <c r="AO399" s="386"/>
      <c r="AP399" s="386"/>
      <c r="AQ399" s="386"/>
      <c r="AR399" s="386"/>
      <c r="AS399" s="386"/>
      <c r="AT399" s="386"/>
      <c r="AU399" s="386"/>
      <c r="AV399" s="386"/>
      <c r="AW399" s="386"/>
      <c r="AX399" s="386"/>
    </row>
    <row r="400" spans="1:87" s="315" customFormat="1" x14ac:dyDescent="0.2">
      <c r="A400" s="708"/>
      <c r="B400" s="706"/>
      <c r="C400" s="707"/>
      <c r="D400" s="389"/>
      <c r="E400" s="389"/>
      <c r="F400" s="389"/>
      <c r="G400" s="691"/>
      <c r="H400" s="389"/>
      <c r="I400" s="686"/>
      <c r="J400" s="429" t="s">
        <v>644</v>
      </c>
      <c r="K400" s="384"/>
      <c r="L400" s="384"/>
      <c r="M400" s="382"/>
      <c r="N400" s="203"/>
      <c r="O400" s="384"/>
      <c r="P400" s="384"/>
      <c r="Q400" s="384"/>
      <c r="R400" s="384"/>
      <c r="S400" s="384"/>
      <c r="T400" s="384"/>
      <c r="U400" s="384"/>
      <c r="V400" s="384"/>
      <c r="W400" s="384"/>
      <c r="X400" s="384"/>
      <c r="Y400" s="384"/>
      <c r="Z400" s="384"/>
      <c r="AA400" s="384"/>
      <c r="AB400" s="384"/>
      <c r="AC400" s="384"/>
      <c r="AD400" s="384"/>
      <c r="AE400" s="384"/>
      <c r="AF400" s="384"/>
      <c r="AG400" s="384"/>
      <c r="AH400" s="384"/>
      <c r="AI400" s="384"/>
      <c r="AJ400" s="384"/>
      <c r="AK400" s="384"/>
      <c r="AL400" s="384"/>
      <c r="AM400" s="384"/>
      <c r="AN400" s="384"/>
      <c r="AO400" s="384"/>
      <c r="AP400" s="384"/>
      <c r="AQ400" s="384"/>
      <c r="AR400" s="384"/>
      <c r="AS400" s="384"/>
      <c r="AT400" s="384"/>
      <c r="AU400" s="384"/>
      <c r="AV400" s="384"/>
      <c r="AW400" s="384"/>
      <c r="AX400" s="384"/>
    </row>
    <row r="401" spans="1:87" s="132" customFormat="1" ht="15.75" x14ac:dyDescent="0.2">
      <c r="A401" s="708"/>
      <c r="B401" s="706"/>
      <c r="C401" s="707"/>
      <c r="D401" s="311"/>
      <c r="E401" s="311"/>
      <c r="F401" s="311"/>
      <c r="G401" s="691"/>
      <c r="H401" s="386"/>
      <c r="I401" s="686"/>
      <c r="J401" s="429" t="s">
        <v>645</v>
      </c>
      <c r="K401" s="378"/>
      <c r="L401" s="378"/>
      <c r="M401" s="378"/>
      <c r="N401" s="203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0"/>
      <c r="AA401" s="210"/>
      <c r="AB401" s="210"/>
      <c r="AC401" s="210"/>
      <c r="AD401" s="210"/>
      <c r="AE401" s="210"/>
      <c r="AF401" s="210"/>
      <c r="AG401" s="210"/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315"/>
      <c r="AZ401" s="315"/>
      <c r="BA401" s="315"/>
      <c r="BB401" s="315"/>
      <c r="BC401" s="315"/>
      <c r="BD401" s="315"/>
      <c r="BE401" s="315"/>
      <c r="BF401" s="315"/>
      <c r="BG401" s="315"/>
      <c r="BH401" s="315"/>
      <c r="BI401" s="315"/>
      <c r="BJ401" s="315"/>
      <c r="BK401" s="315"/>
      <c r="BL401" s="315"/>
      <c r="BM401" s="315"/>
      <c r="BN401" s="315"/>
      <c r="BO401" s="315"/>
      <c r="BP401" s="315"/>
      <c r="BQ401" s="315"/>
      <c r="BR401" s="315"/>
      <c r="BS401" s="315"/>
      <c r="BT401" s="315"/>
      <c r="BU401" s="315"/>
      <c r="BV401" s="315"/>
      <c r="BW401" s="315"/>
      <c r="BX401" s="315"/>
      <c r="BY401" s="315"/>
      <c r="BZ401" s="315"/>
      <c r="CA401" s="315"/>
      <c r="CB401" s="315"/>
      <c r="CC401" s="315"/>
      <c r="CD401" s="315"/>
      <c r="CE401" s="315"/>
      <c r="CF401" s="315"/>
      <c r="CG401" s="315"/>
      <c r="CH401" s="315"/>
      <c r="CI401" s="315"/>
    </row>
    <row r="402" spans="1:87" s="132" customFormat="1" ht="25.5" x14ac:dyDescent="0.2">
      <c r="A402" s="708"/>
      <c r="B402" s="706"/>
      <c r="C402" s="707"/>
      <c r="D402" s="390"/>
      <c r="E402" s="390"/>
      <c r="F402" s="390"/>
      <c r="G402" s="691"/>
      <c r="H402" s="386"/>
      <c r="I402" s="686"/>
      <c r="J402" s="429" t="s">
        <v>643</v>
      </c>
      <c r="K402" s="378"/>
      <c r="L402" s="378"/>
      <c r="M402" s="378"/>
      <c r="N402" s="422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0"/>
      <c r="AA402" s="210"/>
      <c r="AB402" s="210"/>
      <c r="AC402" s="210"/>
      <c r="AD402" s="210"/>
      <c r="AE402" s="210"/>
      <c r="AF402" s="210"/>
      <c r="AG402" s="210"/>
      <c r="AH402" s="210"/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315"/>
      <c r="AZ402" s="315"/>
      <c r="BA402" s="315"/>
      <c r="BB402" s="315"/>
      <c r="BC402" s="315"/>
      <c r="BD402" s="315"/>
      <c r="BE402" s="315"/>
      <c r="BF402" s="315"/>
      <c r="BG402" s="315"/>
      <c r="BH402" s="315"/>
      <c r="BI402" s="315"/>
      <c r="BJ402" s="315"/>
      <c r="BK402" s="315"/>
      <c r="BL402" s="315"/>
      <c r="BM402" s="315"/>
      <c r="BN402" s="315"/>
      <c r="BO402" s="315"/>
      <c r="BP402" s="315"/>
      <c r="BQ402" s="315"/>
      <c r="BR402" s="315"/>
      <c r="BS402" s="315"/>
      <c r="BT402" s="315"/>
      <c r="BU402" s="315"/>
      <c r="BV402" s="315"/>
      <c r="BW402" s="315"/>
      <c r="BX402" s="315"/>
      <c r="BY402" s="315"/>
      <c r="BZ402" s="315"/>
      <c r="CA402" s="315"/>
      <c r="CB402" s="315"/>
      <c r="CC402" s="315"/>
      <c r="CD402" s="315"/>
      <c r="CE402" s="315"/>
      <c r="CF402" s="315"/>
      <c r="CG402" s="315"/>
      <c r="CH402" s="315"/>
      <c r="CI402" s="315"/>
    </row>
    <row r="403" spans="1:87" s="315" customFormat="1" x14ac:dyDescent="0.2">
      <c r="A403" s="708"/>
      <c r="B403" s="706"/>
      <c r="C403" s="707"/>
      <c r="D403" s="390"/>
      <c r="E403" s="390"/>
      <c r="F403" s="390"/>
      <c r="G403" s="691"/>
      <c r="H403" s="390"/>
      <c r="I403" s="686"/>
      <c r="J403" s="429" t="s">
        <v>646</v>
      </c>
      <c r="K403" s="386"/>
      <c r="L403" s="386"/>
      <c r="M403" s="378"/>
      <c r="N403" s="203"/>
      <c r="O403" s="386"/>
      <c r="P403" s="386"/>
      <c r="Q403" s="386"/>
      <c r="R403" s="386"/>
      <c r="S403" s="386"/>
      <c r="T403" s="386"/>
      <c r="U403" s="386"/>
      <c r="V403" s="386"/>
      <c r="W403" s="386"/>
      <c r="X403" s="386"/>
      <c r="Y403" s="386"/>
      <c r="Z403" s="386"/>
      <c r="AA403" s="386"/>
      <c r="AB403" s="386"/>
      <c r="AC403" s="386"/>
      <c r="AD403" s="386"/>
      <c r="AE403" s="386"/>
      <c r="AF403" s="386"/>
      <c r="AG403" s="386"/>
      <c r="AH403" s="386"/>
      <c r="AI403" s="386"/>
      <c r="AJ403" s="386"/>
      <c r="AK403" s="386"/>
      <c r="AL403" s="386"/>
      <c r="AM403" s="386"/>
      <c r="AN403" s="386"/>
      <c r="AO403" s="386"/>
      <c r="AP403" s="386"/>
      <c r="AQ403" s="386"/>
      <c r="AR403" s="386"/>
      <c r="AS403" s="386"/>
      <c r="AT403" s="386"/>
      <c r="AU403" s="386"/>
      <c r="AV403" s="386"/>
      <c r="AW403" s="386"/>
      <c r="AX403" s="386"/>
    </row>
    <row r="404" spans="1:87" s="315" customFormat="1" x14ac:dyDescent="0.2">
      <c r="A404" s="708"/>
      <c r="B404" s="706"/>
      <c r="C404" s="707"/>
      <c r="D404" s="390"/>
      <c r="E404" s="390"/>
      <c r="F404" s="390"/>
      <c r="G404" s="691"/>
      <c r="H404" s="390"/>
      <c r="I404" s="686"/>
      <c r="J404" s="429" t="s">
        <v>647</v>
      </c>
      <c r="K404" s="386"/>
      <c r="L404" s="386"/>
      <c r="M404" s="378"/>
      <c r="N404" s="422"/>
      <c r="O404" s="386"/>
      <c r="P404" s="386"/>
      <c r="Q404" s="386"/>
      <c r="R404" s="386"/>
      <c r="S404" s="386"/>
      <c r="T404" s="386"/>
      <c r="U404" s="386"/>
      <c r="V404" s="386"/>
      <c r="W404" s="386"/>
      <c r="X404" s="386"/>
      <c r="Y404" s="386"/>
      <c r="Z404" s="386"/>
      <c r="AA404" s="386"/>
      <c r="AB404" s="386"/>
      <c r="AC404" s="386"/>
      <c r="AD404" s="386"/>
      <c r="AE404" s="386"/>
      <c r="AF404" s="386"/>
      <c r="AG404" s="386"/>
      <c r="AH404" s="386"/>
      <c r="AI404" s="386"/>
      <c r="AJ404" s="386"/>
      <c r="AK404" s="386"/>
      <c r="AL404" s="386"/>
      <c r="AM404" s="386"/>
      <c r="AN404" s="386"/>
      <c r="AO404" s="386"/>
      <c r="AP404" s="386"/>
      <c r="AQ404" s="386"/>
      <c r="AR404" s="386"/>
      <c r="AS404" s="386"/>
      <c r="AT404" s="386"/>
      <c r="AU404" s="386"/>
      <c r="AV404" s="386"/>
      <c r="AW404" s="386"/>
      <c r="AX404" s="386"/>
    </row>
    <row r="405" spans="1:87" s="315" customFormat="1" x14ac:dyDescent="0.2">
      <c r="A405" s="709"/>
      <c r="B405" s="706"/>
      <c r="C405" s="707"/>
      <c r="D405" s="390"/>
      <c r="E405" s="390"/>
      <c r="F405" s="390"/>
      <c r="G405" s="691"/>
      <c r="H405" s="390"/>
      <c r="I405" s="686"/>
      <c r="J405" s="429" t="s">
        <v>648</v>
      </c>
      <c r="K405" s="386"/>
      <c r="L405" s="386"/>
      <c r="M405" s="378"/>
      <c r="N405" s="422"/>
      <c r="O405" s="386"/>
      <c r="P405" s="386"/>
      <c r="Q405" s="386"/>
      <c r="R405" s="386"/>
      <c r="S405" s="386"/>
      <c r="T405" s="386"/>
      <c r="U405" s="386"/>
      <c r="V405" s="386"/>
      <c r="W405" s="386"/>
      <c r="X405" s="386"/>
      <c r="Y405" s="386"/>
      <c r="Z405" s="386"/>
      <c r="AA405" s="386"/>
      <c r="AB405" s="386"/>
      <c r="AC405" s="386"/>
      <c r="AD405" s="386"/>
      <c r="AE405" s="386"/>
      <c r="AF405" s="386"/>
      <c r="AG405" s="386"/>
      <c r="AH405" s="386"/>
      <c r="AI405" s="386"/>
      <c r="AJ405" s="386"/>
      <c r="AK405" s="386"/>
      <c r="AL405" s="386"/>
      <c r="AM405" s="386"/>
      <c r="AN405" s="386"/>
      <c r="AO405" s="386"/>
      <c r="AP405" s="386"/>
      <c r="AQ405" s="386"/>
      <c r="AR405" s="386"/>
      <c r="AS405" s="386"/>
      <c r="AT405" s="386"/>
      <c r="AU405" s="386"/>
      <c r="AV405" s="386"/>
      <c r="AW405" s="386"/>
      <c r="AX405" s="386"/>
    </row>
    <row r="406" spans="1:87" s="403" customFormat="1" x14ac:dyDescent="0.2">
      <c r="A406" s="506"/>
      <c r="B406" s="442"/>
      <c r="C406" s="507"/>
      <c r="D406" s="508"/>
      <c r="E406" s="508"/>
      <c r="F406" s="508"/>
      <c r="G406" s="499"/>
      <c r="H406" s="508"/>
      <c r="I406" s="451"/>
      <c r="J406" s="170"/>
      <c r="K406" s="442"/>
      <c r="L406" s="442"/>
      <c r="M406" s="451"/>
      <c r="N406" s="455"/>
      <c r="O406" s="442"/>
      <c r="P406" s="442">
        <f t="shared" ref="P406:AX406" si="29">SUM(P388:P405)/18</f>
        <v>0</v>
      </c>
      <c r="Q406" s="442">
        <f t="shared" si="29"/>
        <v>0</v>
      </c>
      <c r="R406" s="442">
        <f t="shared" si="29"/>
        <v>0</v>
      </c>
      <c r="S406" s="442">
        <f t="shared" si="29"/>
        <v>0</v>
      </c>
      <c r="T406" s="442">
        <f t="shared" si="29"/>
        <v>0</v>
      </c>
      <c r="U406" s="442">
        <f t="shared" si="29"/>
        <v>0</v>
      </c>
      <c r="V406" s="442">
        <f t="shared" si="29"/>
        <v>0</v>
      </c>
      <c r="W406" s="442">
        <f t="shared" si="29"/>
        <v>0</v>
      </c>
      <c r="X406" s="442">
        <f t="shared" si="29"/>
        <v>0</v>
      </c>
      <c r="Y406" s="442">
        <f t="shared" si="29"/>
        <v>0</v>
      </c>
      <c r="Z406" s="442">
        <f t="shared" si="29"/>
        <v>0</v>
      </c>
      <c r="AA406" s="442">
        <f t="shared" si="29"/>
        <v>0</v>
      </c>
      <c r="AB406" s="442">
        <f t="shared" si="29"/>
        <v>0</v>
      </c>
      <c r="AC406" s="442">
        <f t="shared" si="29"/>
        <v>0</v>
      </c>
      <c r="AD406" s="442">
        <f t="shared" si="29"/>
        <v>0</v>
      </c>
      <c r="AE406" s="442">
        <f t="shared" si="29"/>
        <v>0</v>
      </c>
      <c r="AF406" s="442">
        <f t="shared" si="29"/>
        <v>0</v>
      </c>
      <c r="AG406" s="442">
        <f t="shared" si="29"/>
        <v>0</v>
      </c>
      <c r="AH406" s="442">
        <f t="shared" si="29"/>
        <v>0</v>
      </c>
      <c r="AI406" s="442">
        <f t="shared" si="29"/>
        <v>0</v>
      </c>
      <c r="AJ406" s="442">
        <f t="shared" si="29"/>
        <v>0</v>
      </c>
      <c r="AK406" s="442">
        <f t="shared" si="29"/>
        <v>0</v>
      </c>
      <c r="AL406" s="442">
        <f t="shared" si="29"/>
        <v>0</v>
      </c>
      <c r="AM406" s="442">
        <f t="shared" si="29"/>
        <v>0</v>
      </c>
      <c r="AN406" s="442">
        <f t="shared" si="29"/>
        <v>0</v>
      </c>
      <c r="AO406" s="442">
        <f t="shared" si="29"/>
        <v>0</v>
      </c>
      <c r="AP406" s="442">
        <f t="shared" si="29"/>
        <v>0</v>
      </c>
      <c r="AQ406" s="442">
        <f t="shared" si="29"/>
        <v>0</v>
      </c>
      <c r="AR406" s="442">
        <f t="shared" si="29"/>
        <v>0</v>
      </c>
      <c r="AS406" s="442">
        <f t="shared" si="29"/>
        <v>0</v>
      </c>
      <c r="AT406" s="442">
        <f t="shared" si="29"/>
        <v>0</v>
      </c>
      <c r="AU406" s="442">
        <f t="shared" si="29"/>
        <v>0</v>
      </c>
      <c r="AV406" s="442">
        <f t="shared" si="29"/>
        <v>0</v>
      </c>
      <c r="AW406" s="442">
        <f t="shared" si="29"/>
        <v>0</v>
      </c>
      <c r="AX406" s="442">
        <f t="shared" si="29"/>
        <v>0</v>
      </c>
      <c r="AY406" s="516"/>
      <c r="AZ406" s="315"/>
      <c r="BA406" s="315"/>
      <c r="BB406" s="315"/>
      <c r="BC406" s="315"/>
      <c r="BD406" s="315"/>
      <c r="BE406" s="315"/>
      <c r="BF406" s="315"/>
      <c r="BG406" s="315"/>
      <c r="BH406" s="315"/>
      <c r="BI406" s="315"/>
      <c r="BJ406" s="315"/>
      <c r="BK406" s="315"/>
      <c r="BL406" s="315"/>
      <c r="BM406" s="315"/>
      <c r="BN406" s="315"/>
      <c r="BO406" s="315"/>
      <c r="BP406" s="315"/>
      <c r="BQ406" s="315"/>
      <c r="BR406" s="315"/>
      <c r="BS406" s="315"/>
      <c r="BT406" s="315"/>
      <c r="BU406" s="315"/>
      <c r="BV406" s="315"/>
      <c r="BW406" s="315"/>
      <c r="BX406" s="315"/>
      <c r="BY406" s="315"/>
      <c r="BZ406" s="315"/>
      <c r="CA406" s="315"/>
      <c r="CB406" s="315"/>
      <c r="CC406" s="315"/>
    </row>
    <row r="407" spans="1:87" s="315" customFormat="1" ht="25.5" x14ac:dyDescent="0.2">
      <c r="A407" s="717">
        <v>5</v>
      </c>
      <c r="B407" s="756"/>
      <c r="C407" s="740" t="s">
        <v>497</v>
      </c>
      <c r="D407" s="502"/>
      <c r="E407" s="502"/>
      <c r="F407" s="502"/>
      <c r="G407" s="687" t="s">
        <v>498</v>
      </c>
      <c r="H407" s="502"/>
      <c r="I407" s="715"/>
      <c r="J407" s="170" t="s">
        <v>649</v>
      </c>
      <c r="K407" s="454"/>
      <c r="L407" s="454"/>
      <c r="M407" s="452"/>
      <c r="N407" s="452"/>
      <c r="O407" s="454"/>
      <c r="P407" s="386"/>
      <c r="Q407" s="386"/>
      <c r="R407" s="386"/>
      <c r="S407" s="386"/>
      <c r="T407" s="386"/>
      <c r="U407" s="386"/>
      <c r="V407" s="386"/>
      <c r="W407" s="386"/>
      <c r="X407" s="386"/>
      <c r="Y407" s="386"/>
      <c r="Z407" s="386"/>
      <c r="AA407" s="386"/>
      <c r="AB407" s="386"/>
      <c r="AC407" s="386"/>
      <c r="AD407" s="386"/>
      <c r="AE407" s="386"/>
      <c r="AF407" s="386"/>
      <c r="AG407" s="386"/>
      <c r="AH407" s="386"/>
      <c r="AI407" s="386"/>
      <c r="AJ407" s="386"/>
      <c r="AK407" s="386"/>
      <c r="AL407" s="386"/>
      <c r="AM407" s="386"/>
      <c r="AN407" s="386"/>
      <c r="AO407" s="386"/>
      <c r="AP407" s="386"/>
      <c r="AQ407" s="386"/>
      <c r="AR407" s="386"/>
      <c r="AS407" s="386"/>
      <c r="AT407" s="386"/>
      <c r="AU407" s="386"/>
      <c r="AV407" s="386"/>
      <c r="AW407" s="386"/>
      <c r="AX407" s="386"/>
    </row>
    <row r="408" spans="1:87" s="315" customFormat="1" ht="25.5" x14ac:dyDescent="0.2">
      <c r="A408" s="718"/>
      <c r="B408" s="756"/>
      <c r="C408" s="740"/>
      <c r="D408" s="502"/>
      <c r="E408" s="502"/>
      <c r="F408" s="502"/>
      <c r="G408" s="688"/>
      <c r="H408" s="502"/>
      <c r="I408" s="715"/>
      <c r="J408" s="170" t="s">
        <v>643</v>
      </c>
      <c r="K408" s="454"/>
      <c r="L408" s="454"/>
      <c r="M408" s="452"/>
      <c r="N408" s="452"/>
      <c r="O408" s="454"/>
      <c r="P408" s="386"/>
      <c r="Q408" s="386"/>
      <c r="R408" s="386"/>
      <c r="S408" s="386"/>
      <c r="T408" s="386"/>
      <c r="U408" s="386"/>
      <c r="V408" s="386"/>
      <c r="W408" s="386"/>
      <c r="X408" s="386"/>
      <c r="Y408" s="386"/>
      <c r="Z408" s="386"/>
      <c r="AA408" s="386"/>
      <c r="AB408" s="386"/>
      <c r="AC408" s="386"/>
      <c r="AD408" s="386"/>
      <c r="AE408" s="386"/>
      <c r="AF408" s="386"/>
      <c r="AG408" s="386"/>
      <c r="AH408" s="386"/>
      <c r="AI408" s="386"/>
      <c r="AJ408" s="386"/>
      <c r="AK408" s="386"/>
      <c r="AL408" s="386"/>
      <c r="AM408" s="386"/>
      <c r="AN408" s="386"/>
      <c r="AO408" s="386"/>
      <c r="AP408" s="386"/>
      <c r="AQ408" s="386"/>
      <c r="AR408" s="386"/>
      <c r="AS408" s="386"/>
      <c r="AT408" s="386"/>
      <c r="AU408" s="386"/>
      <c r="AV408" s="386"/>
      <c r="AW408" s="386"/>
      <c r="AX408" s="386"/>
    </row>
    <row r="409" spans="1:87" s="132" customFormat="1" ht="15.75" x14ac:dyDescent="0.2">
      <c r="A409" s="718"/>
      <c r="B409" s="756"/>
      <c r="C409" s="740"/>
      <c r="D409" s="119"/>
      <c r="E409" s="119"/>
      <c r="F409" s="119"/>
      <c r="G409" s="688"/>
      <c r="H409" s="454"/>
      <c r="I409" s="715"/>
      <c r="J409" s="170" t="s">
        <v>499</v>
      </c>
      <c r="K409" s="452"/>
      <c r="L409" s="452"/>
      <c r="M409" s="452"/>
      <c r="N409" s="452"/>
      <c r="O409" s="407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0"/>
      <c r="AA409" s="210"/>
      <c r="AB409" s="210"/>
      <c r="AC409" s="210"/>
      <c r="AD409" s="210"/>
      <c r="AE409" s="210"/>
      <c r="AF409" s="210"/>
      <c r="AG409" s="210"/>
      <c r="AH409" s="210"/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315"/>
      <c r="AZ409" s="315"/>
      <c r="BA409" s="315"/>
      <c r="BB409" s="315"/>
      <c r="BC409" s="315"/>
      <c r="BD409" s="315"/>
      <c r="BE409" s="315"/>
      <c r="BF409" s="315"/>
      <c r="BG409" s="315"/>
      <c r="BH409" s="315"/>
      <c r="BI409" s="315"/>
      <c r="BJ409" s="315"/>
      <c r="BK409" s="315"/>
      <c r="BL409" s="315"/>
      <c r="BM409" s="315"/>
      <c r="BN409" s="315"/>
      <c r="BO409" s="315"/>
      <c r="BP409" s="315"/>
      <c r="BQ409" s="315"/>
      <c r="BR409" s="315"/>
      <c r="BS409" s="315"/>
      <c r="BT409" s="315"/>
      <c r="BU409" s="315"/>
      <c r="BV409" s="315"/>
      <c r="BW409" s="315"/>
      <c r="BX409" s="315"/>
      <c r="BY409" s="315"/>
      <c r="BZ409" s="315"/>
      <c r="CA409" s="315"/>
      <c r="CB409" s="315"/>
      <c r="CC409" s="315"/>
      <c r="CD409" s="315"/>
      <c r="CE409" s="315"/>
      <c r="CF409" s="315"/>
      <c r="CG409" s="315"/>
      <c r="CH409" s="315"/>
      <c r="CI409" s="315"/>
    </row>
    <row r="410" spans="1:87" s="132" customFormat="1" ht="15.75" x14ac:dyDescent="0.2">
      <c r="A410" s="718"/>
      <c r="B410" s="756"/>
      <c r="C410" s="740"/>
      <c r="D410" s="502"/>
      <c r="E410" s="502"/>
      <c r="F410" s="502"/>
      <c r="G410" s="688"/>
      <c r="H410" s="454"/>
      <c r="I410" s="715"/>
      <c r="J410" s="170" t="s">
        <v>500</v>
      </c>
      <c r="K410" s="452"/>
      <c r="L410" s="452"/>
      <c r="M410" s="452"/>
      <c r="N410" s="330"/>
      <c r="O410" s="407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0"/>
      <c r="AA410" s="210"/>
      <c r="AB410" s="210"/>
      <c r="AC410" s="210"/>
      <c r="AD410" s="210"/>
      <c r="AE410" s="210"/>
      <c r="AF410" s="210"/>
      <c r="AG410" s="210"/>
      <c r="AH410" s="210"/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315"/>
      <c r="AZ410" s="315"/>
      <c r="BA410" s="315"/>
      <c r="BB410" s="315"/>
      <c r="BC410" s="315"/>
      <c r="BD410" s="315"/>
      <c r="BE410" s="315"/>
      <c r="BF410" s="315"/>
      <c r="BG410" s="315"/>
      <c r="BH410" s="315"/>
      <c r="BI410" s="315"/>
      <c r="BJ410" s="315"/>
      <c r="BK410" s="315"/>
      <c r="BL410" s="315"/>
      <c r="BM410" s="315"/>
      <c r="BN410" s="315"/>
      <c r="BO410" s="315"/>
      <c r="BP410" s="315"/>
      <c r="BQ410" s="315"/>
      <c r="BR410" s="315"/>
      <c r="BS410" s="315"/>
      <c r="BT410" s="315"/>
      <c r="BU410" s="315"/>
      <c r="BV410" s="315"/>
      <c r="BW410" s="315"/>
      <c r="BX410" s="315"/>
      <c r="BY410" s="315"/>
      <c r="BZ410" s="315"/>
      <c r="CA410" s="315"/>
      <c r="CB410" s="315"/>
      <c r="CC410" s="315"/>
      <c r="CD410" s="315"/>
      <c r="CE410" s="315"/>
      <c r="CF410" s="315"/>
      <c r="CG410" s="315"/>
      <c r="CH410" s="315"/>
      <c r="CI410" s="315"/>
    </row>
    <row r="411" spans="1:87" s="315" customFormat="1" ht="25.5" x14ac:dyDescent="0.2">
      <c r="A411" s="718"/>
      <c r="B411" s="756"/>
      <c r="C411" s="740"/>
      <c r="D411" s="502"/>
      <c r="E411" s="502"/>
      <c r="F411" s="502"/>
      <c r="G411" s="688"/>
      <c r="H411" s="502"/>
      <c r="I411" s="715"/>
      <c r="J411" s="170" t="s">
        <v>650</v>
      </c>
      <c r="K411" s="454"/>
      <c r="L411" s="454"/>
      <c r="M411" s="452"/>
      <c r="N411" s="452"/>
      <c r="O411" s="454"/>
      <c r="P411" s="386"/>
      <c r="Q411" s="386"/>
      <c r="R411" s="386"/>
      <c r="S411" s="386"/>
      <c r="T411" s="386"/>
      <c r="U411" s="386"/>
      <c r="V411" s="386"/>
      <c r="W411" s="386"/>
      <c r="X411" s="386"/>
      <c r="Y411" s="386"/>
      <c r="Z411" s="386"/>
      <c r="AA411" s="386"/>
      <c r="AB411" s="386"/>
      <c r="AC411" s="386"/>
      <c r="AD411" s="386"/>
      <c r="AE411" s="386"/>
      <c r="AF411" s="386"/>
      <c r="AG411" s="386"/>
      <c r="AH411" s="386"/>
      <c r="AI411" s="386"/>
      <c r="AJ411" s="386"/>
      <c r="AK411" s="386"/>
      <c r="AL411" s="386"/>
      <c r="AM411" s="386"/>
      <c r="AN411" s="386"/>
      <c r="AO411" s="386"/>
      <c r="AP411" s="386"/>
      <c r="AQ411" s="386"/>
      <c r="AR411" s="386"/>
      <c r="AS411" s="386"/>
      <c r="AT411" s="386"/>
      <c r="AU411" s="386"/>
      <c r="AV411" s="386"/>
      <c r="AW411" s="386"/>
      <c r="AX411" s="386"/>
    </row>
    <row r="412" spans="1:87" s="315" customFormat="1" ht="25.5" x14ac:dyDescent="0.2">
      <c r="A412" s="718"/>
      <c r="B412" s="756"/>
      <c r="C412" s="740"/>
      <c r="D412" s="502"/>
      <c r="E412" s="502"/>
      <c r="F412" s="502"/>
      <c r="G412" s="688"/>
      <c r="H412" s="502"/>
      <c r="I412" s="715"/>
      <c r="J412" s="170" t="s">
        <v>651</v>
      </c>
      <c r="K412" s="454"/>
      <c r="L412" s="454"/>
      <c r="M412" s="452"/>
      <c r="N412" s="452"/>
      <c r="O412" s="454"/>
      <c r="P412" s="386"/>
      <c r="Q412" s="386"/>
      <c r="R412" s="386"/>
      <c r="S412" s="386"/>
      <c r="T412" s="386"/>
      <c r="U412" s="386"/>
      <c r="V412" s="386"/>
      <c r="W412" s="386"/>
      <c r="X412" s="386"/>
      <c r="Y412" s="386"/>
      <c r="Z412" s="386"/>
      <c r="AA412" s="386"/>
      <c r="AB412" s="386"/>
      <c r="AC412" s="386"/>
      <c r="AD412" s="386"/>
      <c r="AE412" s="386"/>
      <c r="AF412" s="386"/>
      <c r="AG412" s="386"/>
      <c r="AH412" s="386"/>
      <c r="AI412" s="386"/>
      <c r="AJ412" s="386"/>
      <c r="AK412" s="386"/>
      <c r="AL412" s="386"/>
      <c r="AM412" s="386"/>
      <c r="AN412" s="386"/>
      <c r="AO412" s="386"/>
      <c r="AP412" s="386"/>
      <c r="AQ412" s="386"/>
      <c r="AR412" s="386"/>
      <c r="AS412" s="386"/>
      <c r="AT412" s="386"/>
      <c r="AU412" s="386"/>
      <c r="AV412" s="386"/>
      <c r="AW412" s="386"/>
      <c r="AX412" s="386"/>
    </row>
    <row r="413" spans="1:87" s="315" customFormat="1" ht="25.5" x14ac:dyDescent="0.2">
      <c r="A413" s="718"/>
      <c r="B413" s="756"/>
      <c r="C413" s="740"/>
      <c r="D413" s="502"/>
      <c r="E413" s="502"/>
      <c r="F413" s="502"/>
      <c r="G413" s="688"/>
      <c r="H413" s="502"/>
      <c r="I413" s="715"/>
      <c r="J413" s="170" t="s">
        <v>501</v>
      </c>
      <c r="K413" s="454"/>
      <c r="L413" s="454"/>
      <c r="M413" s="452"/>
      <c r="N413" s="452"/>
      <c r="O413" s="454"/>
      <c r="P413" s="386"/>
      <c r="Q413" s="386"/>
      <c r="R413" s="386"/>
      <c r="S413" s="386"/>
      <c r="T413" s="386"/>
      <c r="U413" s="386"/>
      <c r="V413" s="386"/>
      <c r="W413" s="386"/>
      <c r="X413" s="386"/>
      <c r="Y413" s="386"/>
      <c r="Z413" s="386"/>
      <c r="AA413" s="386"/>
      <c r="AB413" s="386"/>
      <c r="AC413" s="386"/>
      <c r="AD413" s="386"/>
      <c r="AE413" s="386"/>
      <c r="AF413" s="386"/>
      <c r="AG413" s="386"/>
      <c r="AH413" s="386"/>
      <c r="AI413" s="386"/>
      <c r="AJ413" s="386"/>
      <c r="AK413" s="386"/>
      <c r="AL413" s="386"/>
      <c r="AM413" s="386"/>
      <c r="AN413" s="386"/>
      <c r="AO413" s="386"/>
      <c r="AP413" s="386"/>
      <c r="AQ413" s="386"/>
      <c r="AR413" s="386"/>
      <c r="AS413" s="386"/>
      <c r="AT413" s="386"/>
      <c r="AU413" s="386"/>
      <c r="AV413" s="386"/>
      <c r="AW413" s="386"/>
      <c r="AX413" s="386"/>
    </row>
    <row r="414" spans="1:87" s="315" customFormat="1" x14ac:dyDescent="0.2">
      <c r="A414" s="718"/>
      <c r="B414" s="756"/>
      <c r="C414" s="740"/>
      <c r="D414" s="502"/>
      <c r="E414" s="502"/>
      <c r="F414" s="502"/>
      <c r="G414" s="688"/>
      <c r="H414" s="502"/>
      <c r="I414" s="715"/>
      <c r="J414" s="170" t="s">
        <v>499</v>
      </c>
      <c r="K414" s="454"/>
      <c r="L414" s="454"/>
      <c r="M414" s="452"/>
      <c r="N414" s="452"/>
      <c r="O414" s="454"/>
      <c r="P414" s="386"/>
      <c r="Q414" s="386"/>
      <c r="R414" s="386"/>
      <c r="S414" s="386"/>
      <c r="T414" s="386"/>
      <c r="U414" s="386"/>
      <c r="V414" s="386"/>
      <c r="W414" s="386"/>
      <c r="X414" s="386"/>
      <c r="Y414" s="386"/>
      <c r="Z414" s="386"/>
      <c r="AA414" s="386"/>
      <c r="AB414" s="386"/>
      <c r="AC414" s="386"/>
      <c r="AD414" s="386"/>
      <c r="AE414" s="386"/>
      <c r="AF414" s="386"/>
      <c r="AG414" s="386"/>
      <c r="AH414" s="386"/>
      <c r="AI414" s="386"/>
      <c r="AJ414" s="386"/>
      <c r="AK414" s="386"/>
      <c r="AL414" s="386"/>
      <c r="AM414" s="386"/>
      <c r="AN414" s="386"/>
      <c r="AO414" s="386"/>
      <c r="AP414" s="386"/>
      <c r="AQ414" s="386"/>
      <c r="AR414" s="386"/>
      <c r="AS414" s="386"/>
      <c r="AT414" s="386"/>
      <c r="AU414" s="386"/>
      <c r="AV414" s="386"/>
      <c r="AW414" s="386"/>
      <c r="AX414" s="386"/>
    </row>
    <row r="415" spans="1:87" s="315" customFormat="1" x14ac:dyDescent="0.2">
      <c r="A415" s="718"/>
      <c r="B415" s="756"/>
      <c r="C415" s="740"/>
      <c r="D415" s="502"/>
      <c r="E415" s="502"/>
      <c r="F415" s="502"/>
      <c r="G415" s="688"/>
      <c r="H415" s="502"/>
      <c r="I415" s="715"/>
      <c r="J415" s="170" t="s">
        <v>500</v>
      </c>
      <c r="K415" s="454"/>
      <c r="L415" s="454"/>
      <c r="M415" s="452"/>
      <c r="N415" s="330"/>
      <c r="O415" s="454"/>
      <c r="P415" s="386"/>
      <c r="Q415" s="386"/>
      <c r="R415" s="386"/>
      <c r="S415" s="386"/>
      <c r="T415" s="386"/>
      <c r="U415" s="386"/>
      <c r="V415" s="386"/>
      <c r="W415" s="386"/>
      <c r="X415" s="386"/>
      <c r="Y415" s="386"/>
      <c r="Z415" s="386"/>
      <c r="AA415" s="386"/>
      <c r="AB415" s="386"/>
      <c r="AC415" s="386"/>
      <c r="AD415" s="386"/>
      <c r="AE415" s="386"/>
      <c r="AF415" s="386"/>
      <c r="AG415" s="386"/>
      <c r="AH415" s="386"/>
      <c r="AI415" s="386"/>
      <c r="AJ415" s="386"/>
      <c r="AK415" s="386"/>
      <c r="AL415" s="386"/>
      <c r="AM415" s="386"/>
      <c r="AN415" s="386"/>
      <c r="AO415" s="386"/>
      <c r="AP415" s="386"/>
      <c r="AQ415" s="386"/>
      <c r="AR415" s="386"/>
      <c r="AS415" s="386"/>
      <c r="AT415" s="386"/>
      <c r="AU415" s="386"/>
      <c r="AV415" s="386"/>
      <c r="AW415" s="386"/>
      <c r="AX415" s="386"/>
    </row>
    <row r="416" spans="1:87" s="315" customFormat="1" ht="25.5" x14ac:dyDescent="0.2">
      <c r="A416" s="718"/>
      <c r="B416" s="756"/>
      <c r="C416" s="740"/>
      <c r="D416" s="502"/>
      <c r="E416" s="502"/>
      <c r="F416" s="502"/>
      <c r="G416" s="688"/>
      <c r="H416" s="502"/>
      <c r="I416" s="715"/>
      <c r="J416" s="170" t="s">
        <v>650</v>
      </c>
      <c r="K416" s="454"/>
      <c r="L416" s="454"/>
      <c r="M416" s="452"/>
      <c r="N416" s="452"/>
      <c r="O416" s="454"/>
      <c r="P416" s="386"/>
      <c r="Q416" s="386"/>
      <c r="R416" s="386"/>
      <c r="S416" s="386"/>
      <c r="T416" s="386"/>
      <c r="U416" s="386"/>
      <c r="V416" s="386"/>
      <c r="W416" s="386"/>
      <c r="X416" s="386"/>
      <c r="Y416" s="386"/>
      <c r="Z416" s="386"/>
      <c r="AA416" s="386"/>
      <c r="AB416" s="386"/>
      <c r="AC416" s="386"/>
      <c r="AD416" s="386"/>
      <c r="AE416" s="386"/>
      <c r="AF416" s="386"/>
      <c r="AG416" s="386"/>
      <c r="AH416" s="386"/>
      <c r="AI416" s="386"/>
      <c r="AJ416" s="386"/>
      <c r="AK416" s="386"/>
      <c r="AL416" s="386"/>
      <c r="AM416" s="386"/>
      <c r="AN416" s="386"/>
      <c r="AO416" s="386"/>
      <c r="AP416" s="386"/>
      <c r="AQ416" s="386"/>
      <c r="AR416" s="386"/>
      <c r="AS416" s="386"/>
      <c r="AT416" s="386"/>
      <c r="AU416" s="386"/>
      <c r="AV416" s="386"/>
      <c r="AW416" s="386"/>
      <c r="AX416" s="386"/>
    </row>
    <row r="417" spans="1:87" s="315" customFormat="1" ht="25.5" x14ac:dyDescent="0.2">
      <c r="A417" s="718"/>
      <c r="B417" s="756"/>
      <c r="C417" s="740"/>
      <c r="D417" s="508"/>
      <c r="E417" s="508"/>
      <c r="F417" s="508"/>
      <c r="G417" s="688"/>
      <c r="H417" s="508"/>
      <c r="I417" s="715"/>
      <c r="J417" s="170" t="s">
        <v>502</v>
      </c>
      <c r="K417" s="442"/>
      <c r="L417" s="442"/>
      <c r="M417" s="451"/>
      <c r="N417" s="452"/>
      <c r="O417" s="442"/>
      <c r="P417" s="384"/>
      <c r="Q417" s="384"/>
      <c r="R417" s="384"/>
      <c r="S417" s="384"/>
      <c r="T417" s="384"/>
      <c r="U417" s="384"/>
      <c r="V417" s="384"/>
      <c r="W417" s="384"/>
      <c r="X417" s="384"/>
      <c r="Y417" s="384"/>
      <c r="Z417" s="384"/>
      <c r="AA417" s="384"/>
      <c r="AB417" s="384"/>
      <c r="AC417" s="384"/>
      <c r="AD417" s="384"/>
      <c r="AE417" s="384"/>
      <c r="AF417" s="384"/>
      <c r="AG417" s="384"/>
      <c r="AH417" s="384"/>
      <c r="AI417" s="384"/>
      <c r="AJ417" s="384"/>
      <c r="AK417" s="384"/>
      <c r="AL417" s="384"/>
      <c r="AM417" s="384"/>
      <c r="AN417" s="384"/>
      <c r="AO417" s="384"/>
      <c r="AP417" s="384"/>
      <c r="AQ417" s="384"/>
      <c r="AR417" s="384"/>
      <c r="AS417" s="384"/>
      <c r="AT417" s="384"/>
      <c r="AU417" s="384"/>
      <c r="AV417" s="384"/>
      <c r="AW417" s="384"/>
      <c r="AX417" s="384"/>
    </row>
    <row r="418" spans="1:87" s="132" customFormat="1" ht="15.75" x14ac:dyDescent="0.2">
      <c r="A418" s="718"/>
      <c r="B418" s="756"/>
      <c r="C418" s="740"/>
      <c r="D418" s="119"/>
      <c r="E418" s="119"/>
      <c r="F418" s="119"/>
      <c r="G418" s="688"/>
      <c r="H418" s="454"/>
      <c r="I418" s="715"/>
      <c r="J418" s="170" t="s">
        <v>652</v>
      </c>
      <c r="K418" s="452"/>
      <c r="L418" s="452"/>
      <c r="M418" s="452"/>
      <c r="N418" s="452"/>
      <c r="O418" s="407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0"/>
      <c r="AA418" s="210"/>
      <c r="AB418" s="210"/>
      <c r="AC418" s="210"/>
      <c r="AD418" s="210"/>
      <c r="AE418" s="210"/>
      <c r="AF418" s="210"/>
      <c r="AG418" s="210"/>
      <c r="AH418" s="210"/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315"/>
      <c r="AZ418" s="315"/>
      <c r="BA418" s="315"/>
      <c r="BB418" s="315"/>
      <c r="BC418" s="315"/>
      <c r="BD418" s="315"/>
      <c r="BE418" s="315"/>
      <c r="BF418" s="315"/>
      <c r="BG418" s="315"/>
      <c r="BH418" s="315"/>
      <c r="BI418" s="315"/>
      <c r="BJ418" s="315"/>
      <c r="BK418" s="315"/>
      <c r="BL418" s="315"/>
      <c r="BM418" s="315"/>
      <c r="BN418" s="315"/>
      <c r="BO418" s="315"/>
      <c r="BP418" s="315"/>
      <c r="BQ418" s="315"/>
      <c r="BR418" s="315"/>
      <c r="BS418" s="315"/>
      <c r="BT418" s="315"/>
      <c r="BU418" s="315"/>
      <c r="BV418" s="315"/>
      <c r="BW418" s="315"/>
      <c r="BX418" s="315"/>
      <c r="BY418" s="315"/>
      <c r="BZ418" s="315"/>
      <c r="CA418" s="315"/>
      <c r="CB418" s="315"/>
      <c r="CC418" s="315"/>
      <c r="CD418" s="315"/>
      <c r="CE418" s="315"/>
      <c r="CF418" s="315"/>
      <c r="CG418" s="315"/>
      <c r="CH418" s="315"/>
      <c r="CI418" s="315"/>
    </row>
    <row r="419" spans="1:87" s="132" customFormat="1" ht="15.75" x14ac:dyDescent="0.2">
      <c r="A419" s="718"/>
      <c r="B419" s="756"/>
      <c r="C419" s="740"/>
      <c r="D419" s="119"/>
      <c r="E419" s="119"/>
      <c r="F419" s="119"/>
      <c r="G419" s="688"/>
      <c r="H419" s="454"/>
      <c r="I419" s="715"/>
      <c r="J419" s="170" t="s">
        <v>624</v>
      </c>
      <c r="K419" s="452"/>
      <c r="L419" s="452"/>
      <c r="M419" s="452"/>
      <c r="N419" s="330"/>
      <c r="O419" s="407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0"/>
      <c r="AA419" s="210"/>
      <c r="AB419" s="210"/>
      <c r="AC419" s="210"/>
      <c r="AD419" s="210"/>
      <c r="AE419" s="210"/>
      <c r="AF419" s="210"/>
      <c r="AG419" s="210"/>
      <c r="AH419" s="210"/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315"/>
      <c r="AZ419" s="315"/>
      <c r="BA419" s="315"/>
      <c r="BB419" s="315"/>
      <c r="BC419" s="315"/>
      <c r="BD419" s="315"/>
      <c r="BE419" s="315"/>
      <c r="BF419" s="315"/>
      <c r="BG419" s="315"/>
      <c r="BH419" s="315"/>
      <c r="BI419" s="315"/>
      <c r="BJ419" s="315"/>
      <c r="BK419" s="315"/>
      <c r="BL419" s="315"/>
      <c r="BM419" s="315"/>
      <c r="BN419" s="315"/>
      <c r="BO419" s="315"/>
      <c r="BP419" s="315"/>
      <c r="BQ419" s="315"/>
      <c r="BR419" s="315"/>
      <c r="BS419" s="315"/>
      <c r="BT419" s="315"/>
      <c r="BU419" s="315"/>
      <c r="BV419" s="315"/>
      <c r="BW419" s="315"/>
      <c r="BX419" s="315"/>
      <c r="BY419" s="315"/>
      <c r="BZ419" s="315"/>
      <c r="CA419" s="315"/>
      <c r="CB419" s="315"/>
      <c r="CC419" s="315"/>
      <c r="CD419" s="315"/>
      <c r="CE419" s="315"/>
      <c r="CF419" s="315"/>
      <c r="CG419" s="315"/>
      <c r="CH419" s="315"/>
      <c r="CI419" s="315"/>
    </row>
    <row r="420" spans="1:87" s="132" customFormat="1" ht="25.5" x14ac:dyDescent="0.2">
      <c r="A420" s="718"/>
      <c r="B420" s="756"/>
      <c r="C420" s="740"/>
      <c r="D420" s="502"/>
      <c r="E420" s="502"/>
      <c r="F420" s="502"/>
      <c r="G420" s="688"/>
      <c r="H420" s="454"/>
      <c r="I420" s="715"/>
      <c r="J420" s="170" t="s">
        <v>501</v>
      </c>
      <c r="K420" s="452"/>
      <c r="L420" s="452"/>
      <c r="M420" s="452"/>
      <c r="N420" s="452"/>
      <c r="O420" s="407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0"/>
      <c r="AA420" s="210"/>
      <c r="AB420" s="210"/>
      <c r="AC420" s="210"/>
      <c r="AD420" s="210"/>
      <c r="AE420" s="210"/>
      <c r="AF420" s="210"/>
      <c r="AG420" s="210"/>
      <c r="AH420" s="210"/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315"/>
      <c r="AZ420" s="315"/>
      <c r="BA420" s="315"/>
      <c r="BB420" s="315"/>
      <c r="BC420" s="315"/>
      <c r="BD420" s="315"/>
      <c r="BE420" s="315"/>
      <c r="BF420" s="315"/>
      <c r="BG420" s="315"/>
      <c r="BH420" s="315"/>
      <c r="BI420" s="315"/>
      <c r="BJ420" s="315"/>
      <c r="BK420" s="315"/>
      <c r="BL420" s="315"/>
      <c r="BM420" s="315"/>
      <c r="BN420" s="315"/>
      <c r="BO420" s="315"/>
      <c r="BP420" s="315"/>
      <c r="BQ420" s="315"/>
      <c r="BR420" s="315"/>
      <c r="BS420" s="315"/>
      <c r="BT420" s="315"/>
      <c r="BU420" s="315"/>
      <c r="BV420" s="315"/>
      <c r="BW420" s="315"/>
      <c r="BX420" s="315"/>
      <c r="BY420" s="315"/>
      <c r="BZ420" s="315"/>
      <c r="CA420" s="315"/>
      <c r="CB420" s="315"/>
      <c r="CC420" s="315"/>
      <c r="CD420" s="315"/>
      <c r="CE420" s="315"/>
      <c r="CF420" s="315"/>
      <c r="CG420" s="315"/>
      <c r="CH420" s="315"/>
      <c r="CI420" s="315"/>
    </row>
    <row r="421" spans="1:87" s="315" customFormat="1" x14ac:dyDescent="0.2">
      <c r="A421" s="718"/>
      <c r="B421" s="756"/>
      <c r="C421" s="740"/>
      <c r="D421" s="502"/>
      <c r="E421" s="502"/>
      <c r="F421" s="502"/>
      <c r="G421" s="688"/>
      <c r="H421" s="502"/>
      <c r="I421" s="715"/>
      <c r="J421" s="170" t="s">
        <v>499</v>
      </c>
      <c r="K421" s="454"/>
      <c r="L421" s="454"/>
      <c r="M421" s="452"/>
      <c r="N421" s="452"/>
      <c r="O421" s="454"/>
      <c r="P421" s="386"/>
      <c r="Q421" s="386"/>
      <c r="R421" s="386"/>
      <c r="S421" s="386"/>
      <c r="T421" s="386"/>
      <c r="U421" s="386"/>
      <c r="V421" s="386"/>
      <c r="W421" s="386"/>
      <c r="X421" s="386"/>
      <c r="Y421" s="386"/>
      <c r="Z421" s="386"/>
      <c r="AA421" s="386"/>
      <c r="AB421" s="386"/>
      <c r="AC421" s="386"/>
      <c r="AD421" s="386"/>
      <c r="AE421" s="386"/>
      <c r="AF421" s="386"/>
      <c r="AG421" s="386"/>
      <c r="AH421" s="386"/>
      <c r="AI421" s="386"/>
      <c r="AJ421" s="386"/>
      <c r="AK421" s="386"/>
      <c r="AL421" s="386"/>
      <c r="AM421" s="386"/>
      <c r="AN421" s="386"/>
      <c r="AO421" s="386"/>
      <c r="AP421" s="386"/>
      <c r="AQ421" s="386"/>
      <c r="AR421" s="386"/>
      <c r="AS421" s="386"/>
      <c r="AT421" s="386"/>
      <c r="AU421" s="386"/>
      <c r="AV421" s="386"/>
      <c r="AW421" s="386"/>
      <c r="AX421" s="386"/>
    </row>
    <row r="422" spans="1:87" s="315" customFormat="1" ht="25.5" x14ac:dyDescent="0.2">
      <c r="A422" s="719"/>
      <c r="B422" s="756"/>
      <c r="C422" s="740"/>
      <c r="D422" s="502"/>
      <c r="E422" s="502"/>
      <c r="F422" s="502"/>
      <c r="G422" s="689"/>
      <c r="H422" s="502"/>
      <c r="I422" s="715"/>
      <c r="J422" s="170" t="s">
        <v>650</v>
      </c>
      <c r="K422" s="454"/>
      <c r="L422" s="454"/>
      <c r="M422" s="452"/>
      <c r="N422" s="452"/>
      <c r="O422" s="454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6"/>
      <c r="AM422" s="386"/>
      <c r="AN422" s="386"/>
      <c r="AO422" s="386"/>
      <c r="AP422" s="386"/>
      <c r="AQ422" s="386"/>
      <c r="AR422" s="386"/>
      <c r="AS422" s="386"/>
      <c r="AT422" s="386"/>
      <c r="AU422" s="386"/>
      <c r="AV422" s="386"/>
      <c r="AW422" s="386"/>
      <c r="AX422" s="386"/>
    </row>
    <row r="423" spans="1:87" s="403" customFormat="1" x14ac:dyDescent="0.2">
      <c r="A423" s="506"/>
      <c r="B423" s="442"/>
      <c r="C423" s="507"/>
      <c r="D423" s="508"/>
      <c r="E423" s="508"/>
      <c r="F423" s="508"/>
      <c r="G423" s="499"/>
      <c r="H423" s="508"/>
      <c r="I423" s="451"/>
      <c r="J423" s="170"/>
      <c r="K423" s="442"/>
      <c r="L423" s="442"/>
      <c r="M423" s="451"/>
      <c r="N423" s="455"/>
      <c r="O423" s="442"/>
      <c r="P423" s="401">
        <f t="shared" ref="P423:AX423" si="30">SUM(P407:P422)/16</f>
        <v>0</v>
      </c>
      <c r="Q423" s="401">
        <f t="shared" si="30"/>
        <v>0</v>
      </c>
      <c r="R423" s="401">
        <f t="shared" si="30"/>
        <v>0</v>
      </c>
      <c r="S423" s="401">
        <f t="shared" si="30"/>
        <v>0</v>
      </c>
      <c r="T423" s="401">
        <f t="shared" si="30"/>
        <v>0</v>
      </c>
      <c r="U423" s="401">
        <f t="shared" si="30"/>
        <v>0</v>
      </c>
      <c r="V423" s="401">
        <f t="shared" si="30"/>
        <v>0</v>
      </c>
      <c r="W423" s="401">
        <f t="shared" si="30"/>
        <v>0</v>
      </c>
      <c r="X423" s="401">
        <f t="shared" si="30"/>
        <v>0</v>
      </c>
      <c r="Y423" s="401">
        <f t="shared" si="30"/>
        <v>0</v>
      </c>
      <c r="Z423" s="401">
        <f t="shared" si="30"/>
        <v>0</v>
      </c>
      <c r="AA423" s="401">
        <f t="shared" si="30"/>
        <v>0</v>
      </c>
      <c r="AB423" s="401">
        <f t="shared" si="30"/>
        <v>0</v>
      </c>
      <c r="AC423" s="401">
        <f t="shared" si="30"/>
        <v>0</v>
      </c>
      <c r="AD423" s="401">
        <f t="shared" si="30"/>
        <v>0</v>
      </c>
      <c r="AE423" s="401">
        <f t="shared" si="30"/>
        <v>0</v>
      </c>
      <c r="AF423" s="401">
        <f t="shared" si="30"/>
        <v>0</v>
      </c>
      <c r="AG423" s="401">
        <f t="shared" si="30"/>
        <v>0</v>
      </c>
      <c r="AH423" s="401">
        <f t="shared" si="30"/>
        <v>0</v>
      </c>
      <c r="AI423" s="401">
        <f t="shared" si="30"/>
        <v>0</v>
      </c>
      <c r="AJ423" s="401">
        <f t="shared" si="30"/>
        <v>0</v>
      </c>
      <c r="AK423" s="401">
        <f t="shared" si="30"/>
        <v>0</v>
      </c>
      <c r="AL423" s="401">
        <f t="shared" si="30"/>
        <v>0</v>
      </c>
      <c r="AM423" s="401">
        <f t="shared" si="30"/>
        <v>0</v>
      </c>
      <c r="AN423" s="401">
        <f t="shared" si="30"/>
        <v>0</v>
      </c>
      <c r="AO423" s="401">
        <f t="shared" si="30"/>
        <v>0</v>
      </c>
      <c r="AP423" s="401">
        <f t="shared" si="30"/>
        <v>0</v>
      </c>
      <c r="AQ423" s="401">
        <f t="shared" si="30"/>
        <v>0</v>
      </c>
      <c r="AR423" s="401">
        <f t="shared" si="30"/>
        <v>0</v>
      </c>
      <c r="AS423" s="401">
        <f t="shared" si="30"/>
        <v>0</v>
      </c>
      <c r="AT423" s="401">
        <f t="shared" si="30"/>
        <v>0</v>
      </c>
      <c r="AU423" s="401">
        <f t="shared" si="30"/>
        <v>0</v>
      </c>
      <c r="AV423" s="401">
        <f t="shared" si="30"/>
        <v>0</v>
      </c>
      <c r="AW423" s="401">
        <f t="shared" si="30"/>
        <v>0</v>
      </c>
      <c r="AX423" s="401">
        <f t="shared" si="30"/>
        <v>0</v>
      </c>
      <c r="AY423" s="315"/>
      <c r="AZ423" s="315"/>
      <c r="BA423" s="315"/>
      <c r="BB423" s="315"/>
      <c r="BC423" s="315"/>
      <c r="BD423" s="315"/>
      <c r="BE423" s="315"/>
      <c r="BF423" s="315"/>
      <c r="BG423" s="315"/>
      <c r="BH423" s="315"/>
      <c r="BI423" s="315"/>
      <c r="BJ423" s="315"/>
      <c r="BK423" s="315"/>
      <c r="BL423" s="315"/>
      <c r="BM423" s="315"/>
      <c r="BN423" s="315"/>
      <c r="BO423" s="315"/>
      <c r="BP423" s="315"/>
      <c r="BQ423" s="315"/>
      <c r="BR423" s="315"/>
      <c r="BS423" s="315"/>
      <c r="BT423" s="315"/>
      <c r="BU423" s="315"/>
      <c r="BV423" s="315"/>
      <c r="BW423" s="315"/>
      <c r="BX423" s="315"/>
      <c r="BY423" s="315"/>
      <c r="BZ423" s="315"/>
      <c r="CA423" s="315"/>
      <c r="CB423" s="315"/>
      <c r="CC423" s="315"/>
    </row>
    <row r="424" spans="1:87" s="315" customFormat="1" ht="25.5" x14ac:dyDescent="0.2">
      <c r="A424" s="424">
        <v>6</v>
      </c>
      <c r="B424" s="386"/>
      <c r="C424" s="377" t="s">
        <v>503</v>
      </c>
      <c r="D424" s="390"/>
      <c r="E424" s="390"/>
      <c r="F424" s="390"/>
      <c r="G424" s="378" t="s">
        <v>494</v>
      </c>
      <c r="H424" s="390"/>
      <c r="I424" s="378"/>
      <c r="J424" s="429" t="s">
        <v>484</v>
      </c>
      <c r="K424" s="386"/>
      <c r="L424" s="386"/>
      <c r="M424" s="378"/>
      <c r="N424" s="203"/>
      <c r="O424" s="386"/>
      <c r="P424" s="386"/>
      <c r="Q424" s="386"/>
      <c r="R424" s="386"/>
      <c r="S424" s="386"/>
      <c r="T424" s="386"/>
      <c r="U424" s="386"/>
      <c r="V424" s="386"/>
      <c r="W424" s="386"/>
      <c r="X424" s="386"/>
      <c r="Y424" s="386"/>
      <c r="Z424" s="386"/>
      <c r="AA424" s="386"/>
      <c r="AB424" s="386"/>
      <c r="AC424" s="386"/>
      <c r="AD424" s="386"/>
      <c r="AE424" s="386"/>
      <c r="AF424" s="386"/>
      <c r="AG424" s="386"/>
      <c r="AH424" s="386"/>
      <c r="AI424" s="386"/>
      <c r="AJ424" s="386"/>
      <c r="AK424" s="386"/>
      <c r="AL424" s="386"/>
      <c r="AM424" s="386"/>
      <c r="AN424" s="386"/>
      <c r="AO424" s="386"/>
      <c r="AP424" s="386"/>
      <c r="AQ424" s="386"/>
      <c r="AR424" s="386"/>
      <c r="AS424" s="386"/>
      <c r="AT424" s="386"/>
      <c r="AU424" s="386"/>
      <c r="AV424" s="386"/>
      <c r="AW424" s="386"/>
      <c r="AX424" s="386"/>
    </row>
    <row r="425" spans="1:87" s="315" customFormat="1" ht="25.5" x14ac:dyDescent="0.2">
      <c r="A425" s="424">
        <v>7</v>
      </c>
      <c r="B425" s="386"/>
      <c r="C425" s="377" t="s">
        <v>504</v>
      </c>
      <c r="D425" s="390"/>
      <c r="E425" s="390"/>
      <c r="F425" s="390"/>
      <c r="G425" s="378" t="s">
        <v>494</v>
      </c>
      <c r="H425" s="390"/>
      <c r="I425" s="378"/>
      <c r="J425" s="429" t="s">
        <v>493</v>
      </c>
      <c r="K425" s="386"/>
      <c r="L425" s="386"/>
      <c r="M425" s="378"/>
      <c r="N425" s="203"/>
      <c r="O425" s="386"/>
      <c r="P425" s="386"/>
      <c r="Q425" s="386"/>
      <c r="R425" s="386"/>
      <c r="S425" s="386"/>
      <c r="T425" s="386"/>
      <c r="U425" s="386"/>
      <c r="V425" s="386"/>
      <c r="W425" s="386"/>
      <c r="X425" s="386"/>
      <c r="Y425" s="386"/>
      <c r="Z425" s="386"/>
      <c r="AA425" s="386"/>
      <c r="AB425" s="386"/>
      <c r="AC425" s="386"/>
      <c r="AD425" s="386"/>
      <c r="AE425" s="386"/>
      <c r="AF425" s="386"/>
      <c r="AG425" s="386"/>
      <c r="AH425" s="386"/>
      <c r="AI425" s="386"/>
      <c r="AJ425" s="386"/>
      <c r="AK425" s="386"/>
      <c r="AL425" s="386"/>
      <c r="AM425" s="386"/>
      <c r="AN425" s="386"/>
      <c r="AO425" s="386"/>
      <c r="AP425" s="386"/>
      <c r="AQ425" s="386"/>
      <c r="AR425" s="386"/>
      <c r="AS425" s="386"/>
      <c r="AT425" s="386"/>
      <c r="AU425" s="386"/>
      <c r="AV425" s="386"/>
      <c r="AW425" s="386"/>
      <c r="AX425" s="386"/>
    </row>
    <row r="426" spans="1:87" s="315" customFormat="1" ht="26.25" thickBot="1" x14ac:dyDescent="0.25">
      <c r="A426" s="474">
        <v>8</v>
      </c>
      <c r="B426" s="485"/>
      <c r="C426" s="634" t="s">
        <v>505</v>
      </c>
      <c r="D426" s="603"/>
      <c r="E426" s="603"/>
      <c r="F426" s="603"/>
      <c r="G426" s="511" t="s">
        <v>506</v>
      </c>
      <c r="H426" s="603"/>
      <c r="I426" s="485"/>
      <c r="J426" s="513" t="s">
        <v>507</v>
      </c>
      <c r="K426" s="464"/>
      <c r="L426" s="464"/>
      <c r="M426" s="462"/>
      <c r="N426" s="485"/>
      <c r="O426" s="386"/>
      <c r="P426" s="386"/>
      <c r="Q426" s="386"/>
      <c r="R426" s="386"/>
      <c r="S426" s="386"/>
      <c r="T426" s="386"/>
      <c r="U426" s="386"/>
      <c r="V426" s="386"/>
      <c r="W426" s="386"/>
      <c r="X426" s="386"/>
      <c r="Y426" s="386"/>
      <c r="Z426" s="386"/>
      <c r="AA426" s="386"/>
      <c r="AB426" s="386"/>
      <c r="AC426" s="386"/>
      <c r="AD426" s="386"/>
      <c r="AE426" s="386"/>
      <c r="AF426" s="386"/>
      <c r="AG426" s="386"/>
      <c r="AH426" s="386"/>
      <c r="AI426" s="386"/>
      <c r="AJ426" s="386"/>
      <c r="AK426" s="386"/>
      <c r="AL426" s="386"/>
      <c r="AM426" s="386"/>
      <c r="AN426" s="386"/>
      <c r="AO426" s="386"/>
      <c r="AP426" s="386"/>
      <c r="AQ426" s="386"/>
      <c r="AR426" s="386"/>
      <c r="AS426" s="386"/>
      <c r="AT426" s="386"/>
      <c r="AU426" s="386"/>
      <c r="AV426" s="386"/>
      <c r="AW426" s="386"/>
      <c r="AX426" s="386"/>
    </row>
    <row r="427" spans="1:87" s="337" customFormat="1" ht="14.25" thickBot="1" x14ac:dyDescent="0.25">
      <c r="A427" s="664" t="s">
        <v>105</v>
      </c>
      <c r="B427" s="682"/>
      <c r="C427" s="682"/>
      <c r="D427" s="682"/>
      <c r="E427" s="682"/>
      <c r="F427" s="682"/>
      <c r="G427" s="682"/>
      <c r="H427" s="682"/>
      <c r="I427" s="682"/>
      <c r="J427" s="682"/>
      <c r="K427" s="682"/>
      <c r="L427" s="682"/>
      <c r="M427" s="682"/>
      <c r="N427" s="683"/>
      <c r="O427" s="615"/>
      <c r="P427" s="393"/>
      <c r="Q427" s="393"/>
      <c r="R427" s="393"/>
      <c r="S427" s="393"/>
      <c r="T427" s="393"/>
      <c r="U427" s="393"/>
      <c r="V427" s="393"/>
      <c r="W427" s="393"/>
      <c r="X427" s="393"/>
      <c r="Y427" s="393"/>
      <c r="Z427" s="393"/>
      <c r="AA427" s="393"/>
      <c r="AB427" s="393"/>
      <c r="AC427" s="393"/>
      <c r="AD427" s="393"/>
      <c r="AE427" s="393"/>
      <c r="AF427" s="393"/>
      <c r="AG427" s="393"/>
      <c r="AH427" s="393"/>
      <c r="AI427" s="393"/>
      <c r="AJ427" s="393"/>
      <c r="AK427" s="393"/>
      <c r="AL427" s="393"/>
      <c r="AM427" s="393"/>
      <c r="AN427" s="393"/>
      <c r="AO427" s="393"/>
      <c r="AP427" s="393"/>
      <c r="AQ427" s="393"/>
      <c r="AR427" s="393"/>
      <c r="AS427" s="393"/>
      <c r="AT427" s="393"/>
      <c r="AU427" s="393"/>
      <c r="AV427" s="393"/>
      <c r="AW427" s="393"/>
      <c r="AX427" s="393"/>
      <c r="AY427" s="315"/>
      <c r="AZ427" s="315"/>
      <c r="BA427" s="315"/>
      <c r="BB427" s="315"/>
      <c r="BC427" s="315"/>
      <c r="BD427" s="315"/>
      <c r="BE427" s="315"/>
      <c r="BF427" s="315"/>
      <c r="BG427" s="315"/>
      <c r="BH427" s="315"/>
      <c r="BI427" s="315"/>
      <c r="BJ427" s="315"/>
      <c r="BK427" s="315"/>
      <c r="BL427" s="315"/>
      <c r="BM427" s="315"/>
      <c r="BN427" s="315"/>
      <c r="BO427" s="315"/>
      <c r="BP427" s="315"/>
      <c r="BQ427" s="315"/>
      <c r="BR427" s="315"/>
      <c r="BS427" s="315"/>
      <c r="BT427" s="315"/>
      <c r="BU427" s="315"/>
      <c r="BV427" s="315"/>
      <c r="BW427" s="315"/>
      <c r="BX427" s="315"/>
      <c r="BY427" s="315"/>
      <c r="BZ427" s="315"/>
      <c r="CA427" s="315"/>
      <c r="CB427" s="315"/>
      <c r="CC427" s="315"/>
      <c r="CD427" s="315"/>
      <c r="CE427" s="315"/>
      <c r="CF427" s="315"/>
      <c r="CG427" s="315"/>
      <c r="CH427" s="315"/>
      <c r="CI427" s="315"/>
    </row>
    <row r="428" spans="1:87" s="315" customFormat="1" x14ac:dyDescent="0.2">
      <c r="A428" s="718">
        <v>1</v>
      </c>
      <c r="B428" s="720"/>
      <c r="C428" s="721" t="s">
        <v>508</v>
      </c>
      <c r="D428" s="508"/>
      <c r="E428" s="508"/>
      <c r="F428" s="508"/>
      <c r="G428" s="688" t="s">
        <v>509</v>
      </c>
      <c r="H428" s="508"/>
      <c r="I428" s="688"/>
      <c r="J428" s="145" t="s">
        <v>510</v>
      </c>
      <c r="K428" s="486"/>
      <c r="L428" s="486"/>
      <c r="M428" s="481"/>
      <c r="N428" s="521"/>
      <c r="O428" s="454"/>
      <c r="P428" s="386"/>
      <c r="Q428" s="386"/>
      <c r="R428" s="386"/>
      <c r="S428" s="386"/>
      <c r="T428" s="386"/>
      <c r="U428" s="386"/>
      <c r="V428" s="386"/>
      <c r="W428" s="386"/>
      <c r="X428" s="386"/>
      <c r="Y428" s="386"/>
      <c r="Z428" s="386"/>
      <c r="AA428" s="386"/>
      <c r="AB428" s="386"/>
      <c r="AC428" s="386"/>
      <c r="AD428" s="386"/>
      <c r="AE428" s="386"/>
      <c r="AF428" s="386"/>
      <c r="AG428" s="386"/>
      <c r="AH428" s="386"/>
      <c r="AI428" s="386"/>
      <c r="AJ428" s="386"/>
      <c r="AK428" s="386"/>
      <c r="AL428" s="386"/>
      <c r="AM428" s="386"/>
      <c r="AN428" s="386"/>
      <c r="AO428" s="386"/>
      <c r="AP428" s="386"/>
      <c r="AQ428" s="386"/>
      <c r="AR428" s="386"/>
      <c r="AS428" s="386"/>
      <c r="AT428" s="386"/>
      <c r="AU428" s="386"/>
      <c r="AV428" s="386"/>
      <c r="AW428" s="386"/>
      <c r="AX428" s="386"/>
    </row>
    <row r="429" spans="1:87" s="315" customFormat="1" x14ac:dyDescent="0.2">
      <c r="A429" s="718"/>
      <c r="B429" s="720"/>
      <c r="C429" s="721"/>
      <c r="D429" s="508"/>
      <c r="E429" s="508"/>
      <c r="F429" s="508"/>
      <c r="G429" s="688"/>
      <c r="H429" s="508"/>
      <c r="I429" s="688"/>
      <c r="J429" s="170" t="s">
        <v>511</v>
      </c>
      <c r="K429" s="442"/>
      <c r="L429" s="442"/>
      <c r="M429" s="451"/>
      <c r="N429" s="330"/>
      <c r="O429" s="442"/>
      <c r="P429" s="384"/>
      <c r="Q429" s="384"/>
      <c r="R429" s="384"/>
      <c r="S429" s="384"/>
      <c r="T429" s="384"/>
      <c r="U429" s="384"/>
      <c r="V429" s="384"/>
      <c r="W429" s="384"/>
      <c r="X429" s="384"/>
      <c r="Y429" s="384"/>
      <c r="Z429" s="384"/>
      <c r="AA429" s="384"/>
      <c r="AB429" s="384"/>
      <c r="AC429" s="384"/>
      <c r="AD429" s="384"/>
      <c r="AE429" s="384"/>
      <c r="AF429" s="384"/>
      <c r="AG429" s="384"/>
      <c r="AH429" s="384"/>
      <c r="AI429" s="384"/>
      <c r="AJ429" s="384"/>
      <c r="AK429" s="384"/>
      <c r="AL429" s="384"/>
      <c r="AM429" s="384"/>
      <c r="AN429" s="384"/>
      <c r="AO429" s="384"/>
      <c r="AP429" s="384"/>
      <c r="AQ429" s="384"/>
      <c r="AR429" s="384"/>
      <c r="AS429" s="384"/>
      <c r="AT429" s="384"/>
      <c r="AU429" s="384"/>
      <c r="AV429" s="384"/>
      <c r="AW429" s="384"/>
      <c r="AX429" s="384"/>
    </row>
    <row r="430" spans="1:87" s="132" customFormat="1" ht="15.75" x14ac:dyDescent="0.2">
      <c r="A430" s="718"/>
      <c r="B430" s="720"/>
      <c r="C430" s="721"/>
      <c r="D430" s="119"/>
      <c r="E430" s="119"/>
      <c r="F430" s="119"/>
      <c r="G430" s="688"/>
      <c r="H430" s="454"/>
      <c r="I430" s="688"/>
      <c r="J430" s="170" t="s">
        <v>512</v>
      </c>
      <c r="K430" s="452"/>
      <c r="L430" s="452"/>
      <c r="M430" s="452"/>
      <c r="N430" s="452"/>
      <c r="O430" s="407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0"/>
      <c r="AA430" s="210"/>
      <c r="AB430" s="210"/>
      <c r="AC430" s="210"/>
      <c r="AD430" s="210"/>
      <c r="AE430" s="210"/>
      <c r="AF430" s="210"/>
      <c r="AG430" s="210"/>
      <c r="AH430" s="210"/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315"/>
      <c r="AZ430" s="315"/>
      <c r="BA430" s="315"/>
      <c r="BB430" s="315"/>
      <c r="BC430" s="315"/>
      <c r="BD430" s="315"/>
      <c r="BE430" s="315"/>
      <c r="BF430" s="315"/>
      <c r="BG430" s="315"/>
      <c r="BH430" s="315"/>
      <c r="BI430" s="315"/>
      <c r="BJ430" s="315"/>
      <c r="BK430" s="315"/>
      <c r="BL430" s="315"/>
      <c r="BM430" s="315"/>
      <c r="BN430" s="315"/>
      <c r="BO430" s="315"/>
      <c r="BP430" s="315"/>
      <c r="BQ430" s="315"/>
      <c r="BR430" s="315"/>
      <c r="BS430" s="315"/>
      <c r="BT430" s="315"/>
      <c r="BU430" s="315"/>
      <c r="BV430" s="315"/>
      <c r="BW430" s="315"/>
      <c r="BX430" s="315"/>
      <c r="BY430" s="315"/>
      <c r="BZ430" s="315"/>
      <c r="CA430" s="315"/>
      <c r="CB430" s="315"/>
      <c r="CC430" s="315"/>
      <c r="CD430" s="315"/>
      <c r="CE430" s="315"/>
      <c r="CF430" s="315"/>
      <c r="CG430" s="315"/>
      <c r="CH430" s="315"/>
      <c r="CI430" s="315"/>
    </row>
    <row r="431" spans="1:87" s="132" customFormat="1" ht="25.5" x14ac:dyDescent="0.2">
      <c r="A431" s="718"/>
      <c r="B431" s="720"/>
      <c r="C431" s="721"/>
      <c r="D431" s="502"/>
      <c r="E431" s="502"/>
      <c r="F431" s="502"/>
      <c r="G431" s="688"/>
      <c r="H431" s="454"/>
      <c r="I431" s="688"/>
      <c r="J431" s="170" t="s">
        <v>490</v>
      </c>
      <c r="K431" s="452"/>
      <c r="L431" s="452"/>
      <c r="M431" s="452"/>
      <c r="N431" s="452"/>
      <c r="O431" s="407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0"/>
      <c r="AA431" s="210"/>
      <c r="AB431" s="210"/>
      <c r="AC431" s="210"/>
      <c r="AD431" s="210"/>
      <c r="AE431" s="210"/>
      <c r="AF431" s="210"/>
      <c r="AG431" s="210"/>
      <c r="AH431" s="210"/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315"/>
      <c r="AZ431" s="315"/>
      <c r="BA431" s="315"/>
      <c r="BB431" s="315"/>
      <c r="BC431" s="315"/>
      <c r="BD431" s="315"/>
      <c r="BE431" s="315"/>
      <c r="BF431" s="315"/>
      <c r="BG431" s="315"/>
      <c r="BH431" s="315"/>
      <c r="BI431" s="315"/>
      <c r="BJ431" s="315"/>
      <c r="BK431" s="315"/>
      <c r="BL431" s="315"/>
      <c r="BM431" s="315"/>
      <c r="BN431" s="315"/>
      <c r="BO431" s="315"/>
      <c r="BP431" s="315"/>
      <c r="BQ431" s="315"/>
      <c r="BR431" s="315"/>
      <c r="BS431" s="315"/>
      <c r="BT431" s="315"/>
      <c r="BU431" s="315"/>
      <c r="BV431" s="315"/>
      <c r="BW431" s="315"/>
      <c r="BX431" s="315"/>
      <c r="BY431" s="315"/>
      <c r="BZ431" s="315"/>
      <c r="CA431" s="315"/>
      <c r="CB431" s="315"/>
      <c r="CC431" s="315"/>
      <c r="CD431" s="315"/>
      <c r="CE431" s="315"/>
      <c r="CF431" s="315"/>
      <c r="CG431" s="315"/>
      <c r="CH431" s="315"/>
      <c r="CI431" s="315"/>
    </row>
    <row r="432" spans="1:87" s="315" customFormat="1" x14ac:dyDescent="0.2">
      <c r="A432" s="718"/>
      <c r="B432" s="720"/>
      <c r="C432" s="721"/>
      <c r="D432" s="502"/>
      <c r="E432" s="502"/>
      <c r="F432" s="502"/>
      <c r="G432" s="688"/>
      <c r="H432" s="502"/>
      <c r="I432" s="688"/>
      <c r="J432" s="170" t="s">
        <v>513</v>
      </c>
      <c r="K432" s="454"/>
      <c r="L432" s="454"/>
      <c r="M432" s="452"/>
      <c r="N432" s="330"/>
      <c r="O432" s="454"/>
      <c r="P432" s="386"/>
      <c r="Q432" s="386"/>
      <c r="R432" s="386"/>
      <c r="S432" s="386"/>
      <c r="T432" s="386"/>
      <c r="U432" s="386"/>
      <c r="V432" s="386"/>
      <c r="W432" s="386"/>
      <c r="X432" s="386"/>
      <c r="Y432" s="386"/>
      <c r="Z432" s="386"/>
      <c r="AA432" s="386"/>
      <c r="AB432" s="386"/>
      <c r="AC432" s="386"/>
      <c r="AD432" s="386"/>
      <c r="AE432" s="386"/>
      <c r="AF432" s="386"/>
      <c r="AG432" s="386"/>
      <c r="AH432" s="386"/>
      <c r="AI432" s="386"/>
      <c r="AJ432" s="386"/>
      <c r="AK432" s="386"/>
      <c r="AL432" s="386"/>
      <c r="AM432" s="386"/>
      <c r="AN432" s="386"/>
      <c r="AO432" s="386"/>
      <c r="AP432" s="386"/>
      <c r="AQ432" s="386"/>
      <c r="AR432" s="386"/>
      <c r="AS432" s="386"/>
      <c r="AT432" s="386"/>
      <c r="AU432" s="386"/>
      <c r="AV432" s="386"/>
      <c r="AW432" s="386"/>
      <c r="AX432" s="386"/>
    </row>
    <row r="433" spans="1:87" s="315" customFormat="1" x14ac:dyDescent="0.2">
      <c r="A433" s="718"/>
      <c r="B433" s="720"/>
      <c r="C433" s="721"/>
      <c r="D433" s="502"/>
      <c r="E433" s="502"/>
      <c r="F433" s="502"/>
      <c r="G433" s="688"/>
      <c r="H433" s="502"/>
      <c r="I433" s="688"/>
      <c r="J433" s="170" t="s">
        <v>514</v>
      </c>
      <c r="K433" s="454"/>
      <c r="L433" s="454"/>
      <c r="M433" s="452"/>
      <c r="N433" s="452"/>
      <c r="O433" s="454"/>
      <c r="P433" s="386"/>
      <c r="Q433" s="386"/>
      <c r="R433" s="386"/>
      <c r="S433" s="386"/>
      <c r="T433" s="386"/>
      <c r="U433" s="386"/>
      <c r="V433" s="386"/>
      <c r="W433" s="386"/>
      <c r="X433" s="386"/>
      <c r="Y433" s="386"/>
      <c r="Z433" s="386"/>
      <c r="AA433" s="386"/>
      <c r="AB433" s="386"/>
      <c r="AC433" s="386"/>
      <c r="AD433" s="386"/>
      <c r="AE433" s="386"/>
      <c r="AF433" s="386"/>
      <c r="AG433" s="386"/>
      <c r="AH433" s="386"/>
      <c r="AI433" s="386"/>
      <c r="AJ433" s="386"/>
      <c r="AK433" s="386"/>
      <c r="AL433" s="386"/>
      <c r="AM433" s="386"/>
      <c r="AN433" s="386"/>
      <c r="AO433" s="386"/>
      <c r="AP433" s="386"/>
      <c r="AQ433" s="386"/>
      <c r="AR433" s="386"/>
      <c r="AS433" s="386"/>
      <c r="AT433" s="386"/>
      <c r="AU433" s="386"/>
      <c r="AV433" s="386"/>
      <c r="AW433" s="386"/>
      <c r="AX433" s="386"/>
    </row>
    <row r="434" spans="1:87" s="315" customFormat="1" ht="25.5" x14ac:dyDescent="0.2">
      <c r="A434" s="718"/>
      <c r="B434" s="720"/>
      <c r="C434" s="721"/>
      <c r="D434" s="502"/>
      <c r="E434" s="502"/>
      <c r="F434" s="502"/>
      <c r="G434" s="688"/>
      <c r="H434" s="502"/>
      <c r="I434" s="688"/>
      <c r="J434" s="170" t="s">
        <v>496</v>
      </c>
      <c r="K434" s="454"/>
      <c r="L434" s="454"/>
      <c r="M434" s="452"/>
      <c r="N434" s="452"/>
      <c r="O434" s="454"/>
      <c r="P434" s="386"/>
      <c r="Q434" s="386"/>
      <c r="R434" s="386"/>
      <c r="S434" s="386"/>
      <c r="T434" s="386"/>
      <c r="U434" s="386"/>
      <c r="V434" s="386"/>
      <c r="W434" s="386"/>
      <c r="X434" s="386"/>
      <c r="Y434" s="386"/>
      <c r="Z434" s="386"/>
      <c r="AA434" s="386"/>
      <c r="AB434" s="386"/>
      <c r="AC434" s="386"/>
      <c r="AD434" s="386"/>
      <c r="AE434" s="386"/>
      <c r="AF434" s="386"/>
      <c r="AG434" s="386"/>
      <c r="AH434" s="386"/>
      <c r="AI434" s="386"/>
      <c r="AJ434" s="386"/>
      <c r="AK434" s="386"/>
      <c r="AL434" s="386"/>
      <c r="AM434" s="386"/>
      <c r="AN434" s="386"/>
      <c r="AO434" s="386"/>
      <c r="AP434" s="386"/>
      <c r="AQ434" s="386"/>
      <c r="AR434" s="386"/>
      <c r="AS434" s="386"/>
      <c r="AT434" s="386"/>
      <c r="AU434" s="386"/>
      <c r="AV434" s="386"/>
      <c r="AW434" s="386"/>
      <c r="AX434" s="386"/>
    </row>
    <row r="435" spans="1:87" s="315" customFormat="1" x14ac:dyDescent="0.2">
      <c r="A435" s="718"/>
      <c r="B435" s="720"/>
      <c r="C435" s="721"/>
      <c r="D435" s="502"/>
      <c r="E435" s="502"/>
      <c r="F435" s="502"/>
      <c r="G435" s="688"/>
      <c r="H435" s="502"/>
      <c r="I435" s="688"/>
      <c r="J435" s="170" t="s">
        <v>515</v>
      </c>
      <c r="K435" s="454"/>
      <c r="L435" s="454"/>
      <c r="M435" s="452"/>
      <c r="N435" s="330"/>
      <c r="O435" s="454"/>
      <c r="P435" s="386"/>
      <c r="Q435" s="386"/>
      <c r="R435" s="386"/>
      <c r="S435" s="386"/>
      <c r="T435" s="386"/>
      <c r="U435" s="386"/>
      <c r="V435" s="386"/>
      <c r="W435" s="386"/>
      <c r="X435" s="386"/>
      <c r="Y435" s="386"/>
      <c r="Z435" s="386"/>
      <c r="AA435" s="386"/>
      <c r="AB435" s="386"/>
      <c r="AC435" s="386"/>
      <c r="AD435" s="386"/>
      <c r="AE435" s="386"/>
      <c r="AF435" s="386"/>
      <c r="AG435" s="386"/>
      <c r="AH435" s="386"/>
      <c r="AI435" s="386"/>
      <c r="AJ435" s="386"/>
      <c r="AK435" s="386"/>
      <c r="AL435" s="386"/>
      <c r="AM435" s="386"/>
      <c r="AN435" s="386"/>
      <c r="AO435" s="386"/>
      <c r="AP435" s="386"/>
      <c r="AQ435" s="386"/>
      <c r="AR435" s="386"/>
      <c r="AS435" s="386"/>
      <c r="AT435" s="386"/>
      <c r="AU435" s="386"/>
      <c r="AV435" s="386"/>
      <c r="AW435" s="386"/>
      <c r="AX435" s="386"/>
    </row>
    <row r="436" spans="1:87" s="315" customFormat="1" ht="25.5" x14ac:dyDescent="0.2">
      <c r="A436" s="718"/>
      <c r="B436" s="720"/>
      <c r="C436" s="721"/>
      <c r="D436" s="502"/>
      <c r="E436" s="502"/>
      <c r="F436" s="502"/>
      <c r="G436" s="688"/>
      <c r="H436" s="502"/>
      <c r="I436" s="688"/>
      <c r="J436" s="170" t="s">
        <v>516</v>
      </c>
      <c r="K436" s="454"/>
      <c r="L436" s="454"/>
      <c r="M436" s="452"/>
      <c r="N436" s="452"/>
      <c r="O436" s="454"/>
      <c r="P436" s="386"/>
      <c r="Q436" s="386"/>
      <c r="R436" s="386"/>
      <c r="S436" s="386"/>
      <c r="T436" s="386"/>
      <c r="U436" s="386"/>
      <c r="V436" s="386"/>
      <c r="W436" s="386"/>
      <c r="X436" s="386"/>
      <c r="Y436" s="386"/>
      <c r="Z436" s="386"/>
      <c r="AA436" s="386"/>
      <c r="AB436" s="386"/>
      <c r="AC436" s="386"/>
      <c r="AD436" s="386"/>
      <c r="AE436" s="386"/>
      <c r="AF436" s="386"/>
      <c r="AG436" s="386"/>
      <c r="AH436" s="386"/>
      <c r="AI436" s="386"/>
      <c r="AJ436" s="386"/>
      <c r="AK436" s="386"/>
      <c r="AL436" s="386"/>
      <c r="AM436" s="386"/>
      <c r="AN436" s="386"/>
      <c r="AO436" s="386"/>
      <c r="AP436" s="386"/>
      <c r="AQ436" s="386"/>
      <c r="AR436" s="386"/>
      <c r="AS436" s="386"/>
      <c r="AT436" s="386"/>
      <c r="AU436" s="386"/>
      <c r="AV436" s="386"/>
      <c r="AW436" s="386"/>
      <c r="AX436" s="386"/>
    </row>
    <row r="437" spans="1:87" s="132" customFormat="1" ht="25.5" x14ac:dyDescent="0.2">
      <c r="A437" s="719"/>
      <c r="B437" s="720"/>
      <c r="C437" s="721"/>
      <c r="D437" s="119"/>
      <c r="E437" s="119"/>
      <c r="F437" s="119"/>
      <c r="G437" s="688"/>
      <c r="H437" s="454"/>
      <c r="I437" s="688"/>
      <c r="J437" s="170" t="s">
        <v>491</v>
      </c>
      <c r="K437" s="452"/>
      <c r="L437" s="452"/>
      <c r="M437" s="452"/>
      <c r="N437" s="452"/>
      <c r="O437" s="407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0"/>
      <c r="AA437" s="210"/>
      <c r="AB437" s="210"/>
      <c r="AC437" s="210"/>
      <c r="AD437" s="210"/>
      <c r="AE437" s="210"/>
      <c r="AF437" s="210"/>
      <c r="AG437" s="210"/>
      <c r="AH437" s="210"/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315"/>
      <c r="AZ437" s="315"/>
      <c r="BA437" s="315"/>
      <c r="BB437" s="315"/>
      <c r="BC437" s="315"/>
      <c r="BD437" s="315"/>
      <c r="BE437" s="315"/>
      <c r="BF437" s="315"/>
      <c r="BG437" s="315"/>
      <c r="BH437" s="315"/>
      <c r="BI437" s="315"/>
      <c r="BJ437" s="315"/>
      <c r="BK437" s="315"/>
      <c r="BL437" s="315"/>
      <c r="BM437" s="315"/>
      <c r="BN437" s="315"/>
      <c r="BO437" s="315"/>
      <c r="BP437" s="315"/>
      <c r="BQ437" s="315"/>
      <c r="BR437" s="315"/>
      <c r="BS437" s="315"/>
      <c r="BT437" s="315"/>
      <c r="BU437" s="315"/>
      <c r="BV437" s="315"/>
      <c r="BW437" s="315"/>
      <c r="BX437" s="315"/>
      <c r="BY437" s="315"/>
      <c r="BZ437" s="315"/>
      <c r="CA437" s="315"/>
      <c r="CB437" s="315"/>
      <c r="CC437" s="315"/>
      <c r="CD437" s="315"/>
      <c r="CE437" s="315"/>
      <c r="CF437" s="315"/>
      <c r="CG437" s="315"/>
      <c r="CH437" s="315"/>
      <c r="CI437" s="315"/>
    </row>
    <row r="438" spans="1:87" s="403" customFormat="1" ht="13.5" thickBot="1" x14ac:dyDescent="0.25">
      <c r="A438" s="506"/>
      <c r="B438" s="514"/>
      <c r="C438" s="517"/>
      <c r="D438" s="630"/>
      <c r="E438" s="630"/>
      <c r="F438" s="630"/>
      <c r="G438" s="499"/>
      <c r="H438" s="630"/>
      <c r="I438" s="512"/>
      <c r="J438" s="513"/>
      <c r="K438" s="514"/>
      <c r="L438" s="514"/>
      <c r="M438" s="512"/>
      <c r="N438" s="631"/>
      <c r="O438" s="442"/>
      <c r="P438" s="401">
        <f t="shared" ref="P438:AX438" si="31">SUM(P428:P437)/10</f>
        <v>0</v>
      </c>
      <c r="Q438" s="401">
        <f t="shared" si="31"/>
        <v>0</v>
      </c>
      <c r="R438" s="401">
        <f t="shared" si="31"/>
        <v>0</v>
      </c>
      <c r="S438" s="401">
        <f t="shared" si="31"/>
        <v>0</v>
      </c>
      <c r="T438" s="401">
        <f t="shared" si="31"/>
        <v>0</v>
      </c>
      <c r="U438" s="401">
        <f t="shared" si="31"/>
        <v>0</v>
      </c>
      <c r="V438" s="401">
        <f t="shared" si="31"/>
        <v>0</v>
      </c>
      <c r="W438" s="401">
        <f t="shared" si="31"/>
        <v>0</v>
      </c>
      <c r="X438" s="401">
        <f t="shared" si="31"/>
        <v>0</v>
      </c>
      <c r="Y438" s="401">
        <f t="shared" si="31"/>
        <v>0</v>
      </c>
      <c r="Z438" s="401">
        <f t="shared" si="31"/>
        <v>0</v>
      </c>
      <c r="AA438" s="401">
        <f t="shared" si="31"/>
        <v>0</v>
      </c>
      <c r="AB438" s="401">
        <f t="shared" si="31"/>
        <v>0</v>
      </c>
      <c r="AC438" s="401">
        <f t="shared" si="31"/>
        <v>0</v>
      </c>
      <c r="AD438" s="401">
        <f t="shared" si="31"/>
        <v>0</v>
      </c>
      <c r="AE438" s="401">
        <f t="shared" si="31"/>
        <v>0</v>
      </c>
      <c r="AF438" s="401">
        <f t="shared" si="31"/>
        <v>0</v>
      </c>
      <c r="AG438" s="401">
        <f t="shared" si="31"/>
        <v>0</v>
      </c>
      <c r="AH438" s="401">
        <f t="shared" si="31"/>
        <v>0</v>
      </c>
      <c r="AI438" s="401">
        <f t="shared" si="31"/>
        <v>0</v>
      </c>
      <c r="AJ438" s="401">
        <f t="shared" si="31"/>
        <v>0</v>
      </c>
      <c r="AK438" s="401">
        <f t="shared" si="31"/>
        <v>0</v>
      </c>
      <c r="AL438" s="401">
        <f t="shared" si="31"/>
        <v>0</v>
      </c>
      <c r="AM438" s="401">
        <f t="shared" si="31"/>
        <v>0</v>
      </c>
      <c r="AN438" s="401">
        <f t="shared" si="31"/>
        <v>0</v>
      </c>
      <c r="AO438" s="401">
        <f t="shared" si="31"/>
        <v>0</v>
      </c>
      <c r="AP438" s="401">
        <f t="shared" si="31"/>
        <v>0</v>
      </c>
      <c r="AQ438" s="401">
        <f t="shared" si="31"/>
        <v>0</v>
      </c>
      <c r="AR438" s="401">
        <f t="shared" si="31"/>
        <v>0</v>
      </c>
      <c r="AS438" s="401">
        <f t="shared" si="31"/>
        <v>0</v>
      </c>
      <c r="AT438" s="401">
        <f t="shared" si="31"/>
        <v>0</v>
      </c>
      <c r="AU438" s="401">
        <f t="shared" si="31"/>
        <v>0</v>
      </c>
      <c r="AV438" s="401">
        <f t="shared" si="31"/>
        <v>0</v>
      </c>
      <c r="AW438" s="401">
        <f t="shared" si="31"/>
        <v>0</v>
      </c>
      <c r="AX438" s="401">
        <f t="shared" si="31"/>
        <v>0</v>
      </c>
      <c r="AY438" s="315"/>
      <c r="AZ438" s="315"/>
      <c r="BA438" s="315"/>
      <c r="BB438" s="315"/>
      <c r="BC438" s="315"/>
      <c r="BD438" s="315"/>
      <c r="BE438" s="315"/>
      <c r="BF438" s="315"/>
      <c r="BG438" s="315"/>
      <c r="BH438" s="315"/>
      <c r="BI438" s="315"/>
      <c r="BJ438" s="315"/>
      <c r="BK438" s="315"/>
      <c r="BL438" s="315"/>
      <c r="BM438" s="315"/>
      <c r="BN438" s="315"/>
      <c r="BO438" s="315"/>
      <c r="BP438" s="315"/>
      <c r="BQ438" s="315"/>
      <c r="BR438" s="315"/>
      <c r="BS438" s="315"/>
      <c r="BT438" s="315"/>
      <c r="BU438" s="315"/>
      <c r="BV438" s="315"/>
      <c r="BW438" s="315"/>
      <c r="BX438" s="315"/>
      <c r="BY438" s="315"/>
      <c r="BZ438" s="315"/>
      <c r="CA438" s="315"/>
      <c r="CB438" s="315"/>
      <c r="CC438" s="315"/>
    </row>
    <row r="439" spans="1:87" s="337" customFormat="1" ht="14.25" thickBot="1" x14ac:dyDescent="0.25">
      <c r="A439" s="664" t="s">
        <v>106</v>
      </c>
      <c r="B439" s="682"/>
      <c r="C439" s="682"/>
      <c r="D439" s="682"/>
      <c r="E439" s="682"/>
      <c r="F439" s="682"/>
      <c r="G439" s="682"/>
      <c r="H439" s="682"/>
      <c r="I439" s="682"/>
      <c r="J439" s="682"/>
      <c r="K439" s="682"/>
      <c r="L439" s="682"/>
      <c r="M439" s="682"/>
      <c r="N439" s="683"/>
      <c r="O439" s="615"/>
      <c r="P439" s="393"/>
      <c r="Q439" s="393"/>
      <c r="R439" s="393"/>
      <c r="S439" s="393"/>
      <c r="T439" s="393"/>
      <c r="U439" s="393"/>
      <c r="V439" s="393"/>
      <c r="W439" s="393"/>
      <c r="X439" s="393"/>
      <c r="Y439" s="393"/>
      <c r="Z439" s="393"/>
      <c r="AA439" s="393"/>
      <c r="AB439" s="393"/>
      <c r="AC439" s="393"/>
      <c r="AD439" s="393"/>
      <c r="AE439" s="393"/>
      <c r="AF439" s="393"/>
      <c r="AG439" s="393"/>
      <c r="AH439" s="393"/>
      <c r="AI439" s="393"/>
      <c r="AJ439" s="393"/>
      <c r="AK439" s="393"/>
      <c r="AL439" s="393"/>
      <c r="AM439" s="393"/>
      <c r="AN439" s="393"/>
      <c r="AO439" s="393"/>
      <c r="AP439" s="393"/>
      <c r="AQ439" s="393"/>
      <c r="AR439" s="393"/>
      <c r="AS439" s="393"/>
      <c r="AT439" s="393"/>
      <c r="AU439" s="393"/>
      <c r="AV439" s="393"/>
      <c r="AW439" s="393"/>
      <c r="AX439" s="393"/>
      <c r="AY439" s="315"/>
      <c r="AZ439" s="315"/>
      <c r="BA439" s="315"/>
      <c r="BB439" s="315"/>
      <c r="BC439" s="315"/>
      <c r="BD439" s="315"/>
      <c r="BE439" s="315"/>
      <c r="BF439" s="315"/>
      <c r="BG439" s="315"/>
      <c r="BH439" s="315"/>
      <c r="BI439" s="315"/>
      <c r="BJ439" s="315"/>
      <c r="BK439" s="315"/>
      <c r="BL439" s="315"/>
      <c r="BM439" s="315"/>
      <c r="BN439" s="315"/>
      <c r="BO439" s="315"/>
      <c r="BP439" s="315"/>
      <c r="BQ439" s="315"/>
      <c r="BR439" s="315"/>
      <c r="BS439" s="315"/>
      <c r="BT439" s="315"/>
      <c r="BU439" s="315"/>
      <c r="BV439" s="315"/>
      <c r="BW439" s="315"/>
      <c r="BX439" s="315"/>
      <c r="BY439" s="315"/>
      <c r="BZ439" s="315"/>
      <c r="CA439" s="315"/>
      <c r="CB439" s="315"/>
      <c r="CC439" s="315"/>
      <c r="CD439" s="315"/>
      <c r="CE439" s="315"/>
      <c r="CF439" s="315"/>
      <c r="CG439" s="315"/>
      <c r="CH439" s="315"/>
      <c r="CI439" s="315"/>
    </row>
    <row r="440" spans="1:87" s="132" customFormat="1" ht="25.5" x14ac:dyDescent="0.2">
      <c r="A440" s="708">
        <v>2</v>
      </c>
      <c r="B440" s="692"/>
      <c r="C440" s="694" t="s">
        <v>497</v>
      </c>
      <c r="D440" s="389"/>
      <c r="E440" s="389"/>
      <c r="F440" s="389"/>
      <c r="G440" s="691" t="s">
        <v>517</v>
      </c>
      <c r="H440" s="466"/>
      <c r="I440" s="691"/>
      <c r="J440" s="469" t="s">
        <v>518</v>
      </c>
      <c r="K440" s="463"/>
      <c r="L440" s="463"/>
      <c r="M440" s="463"/>
      <c r="N440" s="463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0"/>
      <c r="AA440" s="210"/>
      <c r="AB440" s="210"/>
      <c r="AC440" s="210"/>
      <c r="AD440" s="210"/>
      <c r="AE440" s="210"/>
      <c r="AF440" s="210"/>
      <c r="AG440" s="210"/>
      <c r="AH440" s="210"/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315"/>
      <c r="AZ440" s="315"/>
      <c r="BA440" s="315"/>
      <c r="BB440" s="315"/>
      <c r="BC440" s="315"/>
      <c r="BD440" s="315"/>
      <c r="BE440" s="315"/>
      <c r="BF440" s="315"/>
      <c r="BG440" s="315"/>
      <c r="BH440" s="315"/>
      <c r="BI440" s="315"/>
      <c r="BJ440" s="315"/>
      <c r="BK440" s="315"/>
      <c r="BL440" s="315"/>
      <c r="BM440" s="315"/>
      <c r="BN440" s="315"/>
      <c r="BO440" s="315"/>
      <c r="BP440" s="315"/>
      <c r="BQ440" s="315"/>
      <c r="BR440" s="315"/>
      <c r="BS440" s="315"/>
      <c r="BT440" s="315"/>
      <c r="BU440" s="315"/>
      <c r="BV440" s="315"/>
      <c r="BW440" s="315"/>
      <c r="BX440" s="315"/>
      <c r="BY440" s="315"/>
      <c r="BZ440" s="315"/>
      <c r="CA440" s="315"/>
      <c r="CB440" s="315"/>
      <c r="CC440" s="315"/>
      <c r="CD440" s="315"/>
      <c r="CE440" s="315"/>
      <c r="CF440" s="315"/>
      <c r="CG440" s="315"/>
      <c r="CH440" s="315"/>
      <c r="CI440" s="315"/>
    </row>
    <row r="441" spans="1:87" s="315" customFormat="1" ht="38.25" x14ac:dyDescent="0.2">
      <c r="A441" s="708"/>
      <c r="B441" s="692"/>
      <c r="C441" s="694"/>
      <c r="D441" s="390"/>
      <c r="E441" s="390"/>
      <c r="F441" s="390"/>
      <c r="G441" s="691"/>
      <c r="H441" s="390"/>
      <c r="I441" s="691"/>
      <c r="J441" s="430" t="s">
        <v>519</v>
      </c>
      <c r="K441" s="386"/>
      <c r="L441" s="386"/>
      <c r="M441" s="378"/>
      <c r="N441" s="422"/>
      <c r="O441" s="386"/>
      <c r="P441" s="386"/>
      <c r="Q441" s="386"/>
      <c r="R441" s="386"/>
      <c r="S441" s="386"/>
      <c r="T441" s="386"/>
      <c r="U441" s="386"/>
      <c r="V441" s="386"/>
      <c r="W441" s="386"/>
      <c r="X441" s="386"/>
      <c r="Y441" s="386"/>
      <c r="Z441" s="386"/>
      <c r="AA441" s="386"/>
      <c r="AB441" s="386"/>
      <c r="AC441" s="386"/>
      <c r="AD441" s="386"/>
      <c r="AE441" s="386"/>
      <c r="AF441" s="386"/>
      <c r="AG441" s="386"/>
      <c r="AH441" s="386"/>
      <c r="AI441" s="386"/>
      <c r="AJ441" s="386"/>
      <c r="AK441" s="386"/>
      <c r="AL441" s="386"/>
      <c r="AM441" s="386"/>
      <c r="AN441" s="386"/>
      <c r="AO441" s="386"/>
      <c r="AP441" s="386"/>
      <c r="AQ441" s="386"/>
      <c r="AR441" s="386"/>
      <c r="AS441" s="386"/>
      <c r="AT441" s="386"/>
      <c r="AU441" s="386"/>
      <c r="AV441" s="386"/>
      <c r="AW441" s="386"/>
      <c r="AX441" s="386"/>
    </row>
    <row r="442" spans="1:87" s="315" customFormat="1" ht="25.5" x14ac:dyDescent="0.2">
      <c r="A442" s="708"/>
      <c r="B442" s="692"/>
      <c r="C442" s="694"/>
      <c r="D442" s="390"/>
      <c r="E442" s="390"/>
      <c r="F442" s="390"/>
      <c r="G442" s="691"/>
      <c r="H442" s="390"/>
      <c r="I442" s="691"/>
      <c r="J442" s="430" t="s">
        <v>501</v>
      </c>
      <c r="K442" s="386"/>
      <c r="L442" s="386"/>
      <c r="M442" s="378"/>
      <c r="N442" s="422"/>
      <c r="O442" s="386"/>
      <c r="P442" s="386"/>
      <c r="Q442" s="386"/>
      <c r="R442" s="386"/>
      <c r="S442" s="386"/>
      <c r="T442" s="386"/>
      <c r="U442" s="386"/>
      <c r="V442" s="386"/>
      <c r="W442" s="386"/>
      <c r="X442" s="386"/>
      <c r="Y442" s="386"/>
      <c r="Z442" s="386"/>
      <c r="AA442" s="386"/>
      <c r="AB442" s="386"/>
      <c r="AC442" s="386"/>
      <c r="AD442" s="386"/>
      <c r="AE442" s="386"/>
      <c r="AF442" s="386"/>
      <c r="AG442" s="386"/>
      <c r="AH442" s="386"/>
      <c r="AI442" s="386"/>
      <c r="AJ442" s="386"/>
      <c r="AK442" s="386"/>
      <c r="AL442" s="386"/>
      <c r="AM442" s="386"/>
      <c r="AN442" s="386"/>
      <c r="AO442" s="386"/>
      <c r="AP442" s="386"/>
      <c r="AQ442" s="386"/>
      <c r="AR442" s="386"/>
      <c r="AS442" s="386"/>
      <c r="AT442" s="386"/>
      <c r="AU442" s="386"/>
      <c r="AV442" s="386"/>
      <c r="AW442" s="386"/>
      <c r="AX442" s="386"/>
    </row>
    <row r="443" spans="1:87" s="315" customFormat="1" x14ac:dyDescent="0.2">
      <c r="A443" s="708"/>
      <c r="B443" s="692"/>
      <c r="C443" s="694"/>
      <c r="D443" s="390"/>
      <c r="E443" s="390"/>
      <c r="F443" s="390"/>
      <c r="G443" s="691"/>
      <c r="H443" s="390"/>
      <c r="I443" s="691"/>
      <c r="J443" s="430" t="s">
        <v>520</v>
      </c>
      <c r="K443" s="386"/>
      <c r="L443" s="386"/>
      <c r="M443" s="378"/>
      <c r="N443" s="422"/>
      <c r="O443" s="386"/>
      <c r="P443" s="386"/>
      <c r="Q443" s="386"/>
      <c r="R443" s="386"/>
      <c r="S443" s="386"/>
      <c r="T443" s="386"/>
      <c r="U443" s="386"/>
      <c r="V443" s="386"/>
      <c r="W443" s="386"/>
      <c r="X443" s="386"/>
      <c r="Y443" s="386"/>
      <c r="Z443" s="386"/>
      <c r="AA443" s="386"/>
      <c r="AB443" s="386"/>
      <c r="AC443" s="386"/>
      <c r="AD443" s="386"/>
      <c r="AE443" s="386"/>
      <c r="AF443" s="386"/>
      <c r="AG443" s="386"/>
      <c r="AH443" s="386"/>
      <c r="AI443" s="386"/>
      <c r="AJ443" s="386"/>
      <c r="AK443" s="386"/>
      <c r="AL443" s="386"/>
      <c r="AM443" s="386"/>
      <c r="AN443" s="386"/>
      <c r="AO443" s="386"/>
      <c r="AP443" s="386"/>
      <c r="AQ443" s="386"/>
      <c r="AR443" s="386"/>
      <c r="AS443" s="386"/>
      <c r="AT443" s="386"/>
      <c r="AU443" s="386"/>
      <c r="AV443" s="386"/>
      <c r="AW443" s="386"/>
      <c r="AX443" s="386"/>
    </row>
    <row r="444" spans="1:87" s="315" customFormat="1" x14ac:dyDescent="0.2">
      <c r="A444" s="708"/>
      <c r="B444" s="692"/>
      <c r="C444" s="694"/>
      <c r="D444" s="390"/>
      <c r="E444" s="390"/>
      <c r="F444" s="390"/>
      <c r="G444" s="691"/>
      <c r="H444" s="390"/>
      <c r="I444" s="691"/>
      <c r="J444" s="430" t="s">
        <v>521</v>
      </c>
      <c r="K444" s="386"/>
      <c r="L444" s="386"/>
      <c r="M444" s="378"/>
      <c r="N444" s="203"/>
      <c r="O444" s="386"/>
      <c r="P444" s="386"/>
      <c r="Q444" s="386"/>
      <c r="R444" s="386"/>
      <c r="S444" s="386"/>
      <c r="T444" s="386"/>
      <c r="U444" s="386"/>
      <c r="V444" s="386"/>
      <c r="W444" s="386"/>
      <c r="X444" s="386"/>
      <c r="Y444" s="386"/>
      <c r="Z444" s="386"/>
      <c r="AA444" s="386"/>
      <c r="AB444" s="386"/>
      <c r="AC444" s="386"/>
      <c r="AD444" s="386"/>
      <c r="AE444" s="386"/>
      <c r="AF444" s="386"/>
      <c r="AG444" s="386"/>
      <c r="AH444" s="386"/>
      <c r="AI444" s="386"/>
      <c r="AJ444" s="386"/>
      <c r="AK444" s="386"/>
      <c r="AL444" s="386"/>
      <c r="AM444" s="386"/>
      <c r="AN444" s="386"/>
      <c r="AO444" s="386"/>
      <c r="AP444" s="386"/>
      <c r="AQ444" s="386"/>
      <c r="AR444" s="386"/>
      <c r="AS444" s="386"/>
      <c r="AT444" s="386"/>
      <c r="AU444" s="386"/>
      <c r="AV444" s="386"/>
      <c r="AW444" s="386"/>
      <c r="AX444" s="386"/>
    </row>
    <row r="445" spans="1:87" s="315" customFormat="1" ht="25.5" x14ac:dyDescent="0.2">
      <c r="A445" s="708"/>
      <c r="B445" s="692"/>
      <c r="C445" s="694"/>
      <c r="D445" s="390"/>
      <c r="E445" s="390"/>
      <c r="F445" s="390"/>
      <c r="G445" s="691"/>
      <c r="H445" s="390"/>
      <c r="I445" s="691"/>
      <c r="J445" s="430" t="s">
        <v>522</v>
      </c>
      <c r="K445" s="386"/>
      <c r="L445" s="386"/>
      <c r="M445" s="378"/>
      <c r="N445" s="203"/>
      <c r="O445" s="386"/>
      <c r="P445" s="386"/>
      <c r="Q445" s="386"/>
      <c r="R445" s="386"/>
      <c r="S445" s="386"/>
      <c r="T445" s="386"/>
      <c r="U445" s="386"/>
      <c r="V445" s="386"/>
      <c r="W445" s="386"/>
      <c r="X445" s="386"/>
      <c r="Y445" s="386"/>
      <c r="Z445" s="386"/>
      <c r="AA445" s="386"/>
      <c r="AB445" s="386"/>
      <c r="AC445" s="386"/>
      <c r="AD445" s="386"/>
      <c r="AE445" s="386"/>
      <c r="AF445" s="386"/>
      <c r="AG445" s="386"/>
      <c r="AH445" s="386"/>
      <c r="AI445" s="386"/>
      <c r="AJ445" s="386"/>
      <c r="AK445" s="386"/>
      <c r="AL445" s="386"/>
      <c r="AM445" s="386"/>
      <c r="AN445" s="386"/>
      <c r="AO445" s="386"/>
      <c r="AP445" s="386"/>
      <c r="AQ445" s="386"/>
      <c r="AR445" s="386"/>
      <c r="AS445" s="386"/>
      <c r="AT445" s="386"/>
      <c r="AU445" s="386"/>
      <c r="AV445" s="386"/>
      <c r="AW445" s="386"/>
      <c r="AX445" s="386"/>
    </row>
    <row r="446" spans="1:87" s="315" customFormat="1" x14ac:dyDescent="0.2">
      <c r="A446" s="708"/>
      <c r="B446" s="692"/>
      <c r="C446" s="694"/>
      <c r="D446" s="390"/>
      <c r="E446" s="390"/>
      <c r="F446" s="390"/>
      <c r="G446" s="691"/>
      <c r="H446" s="390"/>
      <c r="I446" s="691"/>
      <c r="J446" s="430" t="s">
        <v>523</v>
      </c>
      <c r="K446" s="386"/>
      <c r="L446" s="386"/>
      <c r="M446" s="378"/>
      <c r="N446" s="203"/>
      <c r="O446" s="386"/>
      <c r="P446" s="386"/>
      <c r="Q446" s="386"/>
      <c r="R446" s="386"/>
      <c r="S446" s="386"/>
      <c r="T446" s="386"/>
      <c r="U446" s="386"/>
      <c r="V446" s="386"/>
      <c r="W446" s="386"/>
      <c r="X446" s="386"/>
      <c r="Y446" s="386"/>
      <c r="Z446" s="386"/>
      <c r="AA446" s="386"/>
      <c r="AB446" s="386"/>
      <c r="AC446" s="386"/>
      <c r="AD446" s="386"/>
      <c r="AE446" s="386"/>
      <c r="AF446" s="386"/>
      <c r="AG446" s="386"/>
      <c r="AH446" s="386"/>
      <c r="AI446" s="386"/>
      <c r="AJ446" s="386"/>
      <c r="AK446" s="386"/>
      <c r="AL446" s="386"/>
      <c r="AM446" s="386"/>
      <c r="AN446" s="386"/>
      <c r="AO446" s="386"/>
      <c r="AP446" s="386"/>
      <c r="AQ446" s="386"/>
      <c r="AR446" s="386"/>
      <c r="AS446" s="386"/>
      <c r="AT446" s="386"/>
      <c r="AU446" s="386"/>
      <c r="AV446" s="386"/>
      <c r="AW446" s="386"/>
      <c r="AX446" s="386"/>
    </row>
    <row r="447" spans="1:87" s="315" customFormat="1" ht="25.5" x14ac:dyDescent="0.2">
      <c r="A447" s="709"/>
      <c r="B447" s="693"/>
      <c r="C447" s="695"/>
      <c r="D447" s="389"/>
      <c r="E447" s="389"/>
      <c r="F447" s="389"/>
      <c r="G447" s="696"/>
      <c r="H447" s="389"/>
      <c r="I447" s="696"/>
      <c r="J447" s="430" t="s">
        <v>524</v>
      </c>
      <c r="K447" s="384"/>
      <c r="L447" s="384"/>
      <c r="M447" s="382"/>
      <c r="N447" s="203"/>
      <c r="O447" s="384"/>
      <c r="P447" s="384"/>
      <c r="Q447" s="384"/>
      <c r="R447" s="384"/>
      <c r="S447" s="384"/>
      <c r="T447" s="384"/>
      <c r="U447" s="384"/>
      <c r="V447" s="384"/>
      <c r="W447" s="384"/>
      <c r="X447" s="384"/>
      <c r="Y447" s="384"/>
      <c r="Z447" s="384"/>
      <c r="AA447" s="384"/>
      <c r="AB447" s="384"/>
      <c r="AC447" s="384"/>
      <c r="AD447" s="384"/>
      <c r="AE447" s="384"/>
      <c r="AF447" s="384"/>
      <c r="AG447" s="384"/>
      <c r="AH447" s="384"/>
      <c r="AI447" s="384"/>
      <c r="AJ447" s="384"/>
      <c r="AK447" s="384"/>
      <c r="AL447" s="384"/>
      <c r="AM447" s="384"/>
      <c r="AN447" s="384"/>
      <c r="AO447" s="384"/>
      <c r="AP447" s="384"/>
      <c r="AQ447" s="384"/>
      <c r="AR447" s="384"/>
      <c r="AS447" s="384"/>
      <c r="AT447" s="384"/>
      <c r="AU447" s="384"/>
      <c r="AV447" s="384"/>
      <c r="AW447" s="384"/>
      <c r="AX447" s="384"/>
    </row>
    <row r="448" spans="1:87" s="403" customFormat="1" x14ac:dyDescent="0.2">
      <c r="A448" s="506"/>
      <c r="B448" s="442"/>
      <c r="C448" s="507"/>
      <c r="D448" s="508"/>
      <c r="E448" s="508"/>
      <c r="F448" s="508"/>
      <c r="G448" s="499"/>
      <c r="H448" s="508"/>
      <c r="I448" s="451"/>
      <c r="J448" s="170"/>
      <c r="K448" s="442"/>
      <c r="L448" s="442"/>
      <c r="M448" s="451"/>
      <c r="N448" s="455"/>
      <c r="O448" s="442"/>
      <c r="P448" s="401">
        <f t="shared" ref="P448:AX448" si="32">SUM(P440:P447)/8</f>
        <v>0</v>
      </c>
      <c r="Q448" s="401">
        <f t="shared" si="32"/>
        <v>0</v>
      </c>
      <c r="R448" s="401">
        <f t="shared" si="32"/>
        <v>0</v>
      </c>
      <c r="S448" s="401">
        <f t="shared" si="32"/>
        <v>0</v>
      </c>
      <c r="T448" s="401">
        <f t="shared" si="32"/>
        <v>0</v>
      </c>
      <c r="U448" s="401">
        <f t="shared" si="32"/>
        <v>0</v>
      </c>
      <c r="V448" s="401">
        <f t="shared" si="32"/>
        <v>0</v>
      </c>
      <c r="W448" s="401">
        <f t="shared" si="32"/>
        <v>0</v>
      </c>
      <c r="X448" s="401">
        <f t="shared" si="32"/>
        <v>0</v>
      </c>
      <c r="Y448" s="401">
        <f t="shared" si="32"/>
        <v>0</v>
      </c>
      <c r="Z448" s="401">
        <f t="shared" si="32"/>
        <v>0</v>
      </c>
      <c r="AA448" s="401">
        <f t="shared" si="32"/>
        <v>0</v>
      </c>
      <c r="AB448" s="401">
        <f t="shared" si="32"/>
        <v>0</v>
      </c>
      <c r="AC448" s="401">
        <f t="shared" si="32"/>
        <v>0</v>
      </c>
      <c r="AD448" s="401">
        <f t="shared" si="32"/>
        <v>0</v>
      </c>
      <c r="AE448" s="401">
        <f t="shared" si="32"/>
        <v>0</v>
      </c>
      <c r="AF448" s="401">
        <f t="shared" si="32"/>
        <v>0</v>
      </c>
      <c r="AG448" s="401">
        <f t="shared" si="32"/>
        <v>0</v>
      </c>
      <c r="AH448" s="401">
        <f t="shared" si="32"/>
        <v>0</v>
      </c>
      <c r="AI448" s="401">
        <f t="shared" si="32"/>
        <v>0</v>
      </c>
      <c r="AJ448" s="401">
        <f t="shared" si="32"/>
        <v>0</v>
      </c>
      <c r="AK448" s="401">
        <f t="shared" si="32"/>
        <v>0</v>
      </c>
      <c r="AL448" s="401">
        <f t="shared" si="32"/>
        <v>0</v>
      </c>
      <c r="AM448" s="401">
        <f t="shared" si="32"/>
        <v>0</v>
      </c>
      <c r="AN448" s="401">
        <f t="shared" si="32"/>
        <v>0</v>
      </c>
      <c r="AO448" s="401">
        <f t="shared" si="32"/>
        <v>0</v>
      </c>
      <c r="AP448" s="401">
        <f t="shared" si="32"/>
        <v>0</v>
      </c>
      <c r="AQ448" s="401">
        <f t="shared" si="32"/>
        <v>0</v>
      </c>
      <c r="AR448" s="401">
        <f t="shared" si="32"/>
        <v>0</v>
      </c>
      <c r="AS448" s="401">
        <f t="shared" si="32"/>
        <v>0</v>
      </c>
      <c r="AT448" s="401">
        <f t="shared" si="32"/>
        <v>0</v>
      </c>
      <c r="AU448" s="401">
        <f t="shared" si="32"/>
        <v>0</v>
      </c>
      <c r="AV448" s="401">
        <f t="shared" si="32"/>
        <v>0</v>
      </c>
      <c r="AW448" s="401">
        <f t="shared" si="32"/>
        <v>0</v>
      </c>
      <c r="AX448" s="401">
        <f t="shared" si="32"/>
        <v>0</v>
      </c>
      <c r="AY448" s="315"/>
      <c r="AZ448" s="315"/>
      <c r="BA448" s="315"/>
      <c r="BB448" s="315"/>
      <c r="BC448" s="315"/>
      <c r="BD448" s="315"/>
      <c r="BE448" s="315"/>
      <c r="BF448" s="315"/>
      <c r="BG448" s="315"/>
      <c r="BH448" s="315"/>
      <c r="BI448" s="315"/>
      <c r="BJ448" s="315"/>
      <c r="BK448" s="315"/>
      <c r="BL448" s="315"/>
      <c r="BM448" s="315"/>
      <c r="BN448" s="315"/>
      <c r="BO448" s="315"/>
      <c r="BP448" s="315"/>
      <c r="BQ448" s="315"/>
      <c r="BR448" s="315"/>
      <c r="BS448" s="315"/>
      <c r="BT448" s="315"/>
      <c r="BU448" s="315"/>
      <c r="BV448" s="315"/>
      <c r="BW448" s="315"/>
      <c r="BX448" s="315"/>
      <c r="BY448" s="315"/>
      <c r="BZ448" s="315"/>
      <c r="CA448" s="315"/>
      <c r="CB448" s="315"/>
      <c r="CC448" s="315"/>
    </row>
    <row r="449" spans="1:87" s="132" customFormat="1" ht="25.5" x14ac:dyDescent="0.2">
      <c r="A449" s="722">
        <v>3</v>
      </c>
      <c r="B449" s="706"/>
      <c r="C449" s="707" t="s">
        <v>508</v>
      </c>
      <c r="D449" s="311"/>
      <c r="E449" s="311"/>
      <c r="F449" s="311"/>
      <c r="G449" s="686" t="s">
        <v>525</v>
      </c>
      <c r="H449" s="431"/>
      <c r="I449" s="686"/>
      <c r="J449" s="429" t="s">
        <v>526</v>
      </c>
      <c r="K449" s="422"/>
      <c r="L449" s="422"/>
      <c r="M449" s="422"/>
      <c r="N449" s="422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0"/>
      <c r="AA449" s="210"/>
      <c r="AB449" s="210"/>
      <c r="AC449" s="210"/>
      <c r="AD449" s="210"/>
      <c r="AE449" s="210"/>
      <c r="AF449" s="210"/>
      <c r="AG449" s="210"/>
      <c r="AH449" s="210"/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315"/>
      <c r="AZ449" s="315"/>
      <c r="BA449" s="315"/>
      <c r="BB449" s="315"/>
      <c r="BC449" s="315"/>
      <c r="BD449" s="315"/>
      <c r="BE449" s="315"/>
      <c r="BF449" s="315"/>
      <c r="BG449" s="315"/>
      <c r="BH449" s="315"/>
      <c r="BI449" s="315"/>
      <c r="BJ449" s="315"/>
      <c r="BK449" s="315"/>
      <c r="BL449" s="315"/>
      <c r="BM449" s="315"/>
      <c r="BN449" s="315"/>
      <c r="BO449" s="315"/>
      <c r="BP449" s="315"/>
      <c r="BQ449" s="315"/>
      <c r="BR449" s="315"/>
      <c r="BS449" s="315"/>
      <c r="BT449" s="315"/>
      <c r="BU449" s="315"/>
      <c r="BV449" s="315"/>
      <c r="BW449" s="315"/>
      <c r="BX449" s="315"/>
      <c r="BY449" s="315"/>
      <c r="BZ449" s="315"/>
      <c r="CA449" s="315"/>
      <c r="CB449" s="315"/>
      <c r="CC449" s="315"/>
      <c r="CD449" s="315"/>
      <c r="CE449" s="315"/>
      <c r="CF449" s="315"/>
      <c r="CG449" s="315"/>
      <c r="CH449" s="315"/>
      <c r="CI449" s="315"/>
    </row>
    <row r="450" spans="1:87" s="132" customFormat="1" ht="38.25" x14ac:dyDescent="0.2">
      <c r="A450" s="722"/>
      <c r="B450" s="706"/>
      <c r="C450" s="707"/>
      <c r="D450" s="390"/>
      <c r="E450" s="390"/>
      <c r="F450" s="390"/>
      <c r="G450" s="686"/>
      <c r="H450" s="431"/>
      <c r="I450" s="686"/>
      <c r="J450" s="429" t="s">
        <v>527</v>
      </c>
      <c r="K450" s="422"/>
      <c r="L450" s="422"/>
      <c r="M450" s="422"/>
      <c r="N450" s="422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0"/>
      <c r="AA450" s="210"/>
      <c r="AB450" s="210"/>
      <c r="AC450" s="210"/>
      <c r="AD450" s="210"/>
      <c r="AE450" s="210"/>
      <c r="AF450" s="210"/>
      <c r="AG450" s="210"/>
      <c r="AH450" s="210"/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315"/>
      <c r="AZ450" s="315"/>
      <c r="BA450" s="315"/>
      <c r="BB450" s="315"/>
      <c r="BC450" s="315"/>
      <c r="BD450" s="315"/>
      <c r="BE450" s="315"/>
      <c r="BF450" s="315"/>
      <c r="BG450" s="315"/>
      <c r="BH450" s="315"/>
      <c r="BI450" s="315"/>
      <c r="BJ450" s="315"/>
      <c r="BK450" s="315"/>
      <c r="BL450" s="315"/>
      <c r="BM450" s="315"/>
      <c r="BN450" s="315"/>
      <c r="BO450" s="315"/>
      <c r="BP450" s="315"/>
      <c r="BQ450" s="315"/>
      <c r="BR450" s="315"/>
      <c r="BS450" s="315"/>
      <c r="BT450" s="315"/>
      <c r="BU450" s="315"/>
      <c r="BV450" s="315"/>
      <c r="BW450" s="315"/>
      <c r="BX450" s="315"/>
      <c r="BY450" s="315"/>
      <c r="BZ450" s="315"/>
      <c r="CA450" s="315"/>
      <c r="CB450" s="315"/>
      <c r="CC450" s="315"/>
      <c r="CD450" s="315"/>
      <c r="CE450" s="315"/>
      <c r="CF450" s="315"/>
      <c r="CG450" s="315"/>
      <c r="CH450" s="315"/>
      <c r="CI450" s="315"/>
    </row>
    <row r="451" spans="1:87" s="315" customFormat="1" x14ac:dyDescent="0.2">
      <c r="A451" s="722"/>
      <c r="B451" s="706"/>
      <c r="C451" s="707"/>
      <c r="D451" s="390"/>
      <c r="E451" s="390"/>
      <c r="F451" s="390"/>
      <c r="G451" s="686"/>
      <c r="H451" s="390"/>
      <c r="I451" s="686"/>
      <c r="J451" s="429" t="s">
        <v>528</v>
      </c>
      <c r="K451" s="431"/>
      <c r="L451" s="431"/>
      <c r="M451" s="422"/>
      <c r="N451" s="422"/>
      <c r="O451" s="431"/>
      <c r="P451" s="386"/>
      <c r="Q451" s="386"/>
      <c r="R451" s="386"/>
      <c r="S451" s="386"/>
      <c r="T451" s="386"/>
      <c r="U451" s="386"/>
      <c r="V451" s="386"/>
      <c r="W451" s="386"/>
      <c r="X451" s="386"/>
      <c r="Y451" s="386"/>
      <c r="Z451" s="386"/>
      <c r="AA451" s="386"/>
      <c r="AB451" s="386"/>
      <c r="AC451" s="386"/>
      <c r="AD451" s="386"/>
      <c r="AE451" s="386"/>
      <c r="AF451" s="386"/>
      <c r="AG451" s="386"/>
      <c r="AH451" s="386"/>
      <c r="AI451" s="386"/>
      <c r="AJ451" s="386"/>
      <c r="AK451" s="386"/>
      <c r="AL451" s="386"/>
      <c r="AM451" s="386"/>
      <c r="AN451" s="386"/>
      <c r="AO451" s="386"/>
      <c r="AP451" s="386"/>
      <c r="AQ451" s="386"/>
      <c r="AR451" s="386"/>
      <c r="AS451" s="386"/>
      <c r="AT451" s="386"/>
      <c r="AU451" s="386"/>
      <c r="AV451" s="386"/>
      <c r="AW451" s="386"/>
      <c r="AX451" s="386"/>
    </row>
    <row r="452" spans="1:87" s="315" customFormat="1" x14ac:dyDescent="0.2">
      <c r="A452" s="722"/>
      <c r="B452" s="706"/>
      <c r="C452" s="707"/>
      <c r="D452" s="390"/>
      <c r="E452" s="390"/>
      <c r="F452" s="390"/>
      <c r="G452" s="686"/>
      <c r="H452" s="390"/>
      <c r="I452" s="686"/>
      <c r="J452" s="429" t="s">
        <v>529</v>
      </c>
      <c r="K452" s="431"/>
      <c r="L452" s="431"/>
      <c r="M452" s="422"/>
      <c r="N452" s="422"/>
      <c r="O452" s="431"/>
      <c r="P452" s="386"/>
      <c r="Q452" s="386"/>
      <c r="R452" s="386"/>
      <c r="S452" s="386"/>
      <c r="T452" s="386"/>
      <c r="U452" s="386"/>
      <c r="V452" s="386"/>
      <c r="W452" s="386"/>
      <c r="X452" s="386"/>
      <c r="Y452" s="386"/>
      <c r="Z452" s="386"/>
      <c r="AA452" s="386"/>
      <c r="AB452" s="386"/>
      <c r="AC452" s="386"/>
      <c r="AD452" s="386"/>
      <c r="AE452" s="386"/>
      <c r="AF452" s="386"/>
      <c r="AG452" s="386"/>
      <c r="AH452" s="386"/>
      <c r="AI452" s="386"/>
      <c r="AJ452" s="386"/>
      <c r="AK452" s="386"/>
      <c r="AL452" s="386"/>
      <c r="AM452" s="386"/>
      <c r="AN452" s="386"/>
      <c r="AO452" s="386"/>
      <c r="AP452" s="386"/>
      <c r="AQ452" s="386"/>
      <c r="AR452" s="386"/>
      <c r="AS452" s="386"/>
      <c r="AT452" s="386"/>
      <c r="AU452" s="386"/>
      <c r="AV452" s="386"/>
      <c r="AW452" s="386"/>
      <c r="AX452" s="386"/>
    </row>
    <row r="453" spans="1:87" s="132" customFormat="1" ht="15.75" x14ac:dyDescent="0.2">
      <c r="A453" s="722"/>
      <c r="B453" s="706"/>
      <c r="C453" s="707"/>
      <c r="D453" s="311"/>
      <c r="E453" s="311"/>
      <c r="F453" s="311"/>
      <c r="G453" s="686"/>
      <c r="H453" s="431"/>
      <c r="I453" s="686"/>
      <c r="J453" s="429" t="s">
        <v>530</v>
      </c>
      <c r="K453" s="422"/>
      <c r="L453" s="422"/>
      <c r="M453" s="422"/>
      <c r="N453" s="422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0"/>
      <c r="AA453" s="210"/>
      <c r="AB453" s="210"/>
      <c r="AC453" s="210"/>
      <c r="AD453" s="210"/>
      <c r="AE453" s="210"/>
      <c r="AF453" s="210"/>
      <c r="AG453" s="210"/>
      <c r="AH453" s="210"/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315"/>
      <c r="AZ453" s="315"/>
      <c r="BA453" s="315"/>
      <c r="BB453" s="315"/>
      <c r="BC453" s="315"/>
      <c r="BD453" s="315"/>
      <c r="BE453" s="315"/>
      <c r="BF453" s="315"/>
      <c r="BG453" s="315"/>
      <c r="BH453" s="315"/>
      <c r="BI453" s="315"/>
      <c r="BJ453" s="315"/>
      <c r="BK453" s="315"/>
      <c r="BL453" s="315"/>
      <c r="BM453" s="315"/>
      <c r="BN453" s="315"/>
      <c r="BO453" s="315"/>
      <c r="BP453" s="315"/>
      <c r="BQ453" s="315"/>
      <c r="BR453" s="315"/>
      <c r="BS453" s="315"/>
      <c r="BT453" s="315"/>
      <c r="BU453" s="315"/>
      <c r="BV453" s="315"/>
      <c r="BW453" s="315"/>
      <c r="BX453" s="315"/>
      <c r="BY453" s="315"/>
      <c r="BZ453" s="315"/>
      <c r="CA453" s="315"/>
      <c r="CB453" s="315"/>
      <c r="CC453" s="315"/>
      <c r="CD453" s="315"/>
      <c r="CE453" s="315"/>
      <c r="CF453" s="315"/>
      <c r="CG453" s="315"/>
      <c r="CH453" s="315"/>
      <c r="CI453" s="315"/>
    </row>
    <row r="454" spans="1:87" s="132" customFormat="1" ht="25.5" x14ac:dyDescent="0.2">
      <c r="A454" s="722"/>
      <c r="B454" s="706"/>
      <c r="C454" s="707"/>
      <c r="D454" s="390"/>
      <c r="E454" s="390"/>
      <c r="F454" s="390"/>
      <c r="G454" s="686"/>
      <c r="H454" s="431"/>
      <c r="I454" s="686"/>
      <c r="J454" s="429" t="s">
        <v>491</v>
      </c>
      <c r="K454" s="422"/>
      <c r="L454" s="422"/>
      <c r="M454" s="422"/>
      <c r="N454" s="422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0"/>
      <c r="AA454" s="210"/>
      <c r="AB454" s="210"/>
      <c r="AC454" s="210"/>
      <c r="AD454" s="210"/>
      <c r="AE454" s="210"/>
      <c r="AF454" s="210"/>
      <c r="AG454" s="210"/>
      <c r="AH454" s="210"/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315"/>
      <c r="AZ454" s="315"/>
      <c r="BA454" s="315"/>
      <c r="BB454" s="315"/>
      <c r="BC454" s="315"/>
      <c r="BD454" s="315"/>
      <c r="BE454" s="315"/>
      <c r="BF454" s="315"/>
      <c r="BG454" s="315"/>
      <c r="BH454" s="315"/>
      <c r="BI454" s="315"/>
      <c r="BJ454" s="315"/>
      <c r="BK454" s="315"/>
      <c r="BL454" s="315"/>
      <c r="BM454" s="315"/>
      <c r="BN454" s="315"/>
      <c r="BO454" s="315"/>
      <c r="BP454" s="315"/>
      <c r="BQ454" s="315"/>
      <c r="BR454" s="315"/>
      <c r="BS454" s="315"/>
      <c r="BT454" s="315"/>
      <c r="BU454" s="315"/>
      <c r="BV454" s="315"/>
      <c r="BW454" s="315"/>
      <c r="BX454" s="315"/>
      <c r="BY454" s="315"/>
      <c r="BZ454" s="315"/>
      <c r="CA454" s="315"/>
      <c r="CB454" s="315"/>
      <c r="CC454" s="315"/>
      <c r="CD454" s="315"/>
      <c r="CE454" s="315"/>
      <c r="CF454" s="315"/>
      <c r="CG454" s="315"/>
      <c r="CH454" s="315"/>
      <c r="CI454" s="315"/>
    </row>
    <row r="455" spans="1:87" s="315" customFormat="1" ht="25.5" x14ac:dyDescent="0.2">
      <c r="A455" s="722"/>
      <c r="B455" s="706"/>
      <c r="C455" s="707"/>
      <c r="D455" s="390"/>
      <c r="E455" s="390"/>
      <c r="F455" s="390"/>
      <c r="G455" s="686"/>
      <c r="H455" s="390"/>
      <c r="I455" s="686"/>
      <c r="J455" s="429" t="s">
        <v>531</v>
      </c>
      <c r="K455" s="431"/>
      <c r="L455" s="431"/>
      <c r="M455" s="422"/>
      <c r="N455" s="422"/>
      <c r="O455" s="431"/>
      <c r="P455" s="386"/>
      <c r="Q455" s="386"/>
      <c r="R455" s="386"/>
      <c r="S455" s="386"/>
      <c r="T455" s="386"/>
      <c r="U455" s="386"/>
      <c r="V455" s="386"/>
      <c r="W455" s="386"/>
      <c r="X455" s="386"/>
      <c r="Y455" s="386"/>
      <c r="Z455" s="386"/>
      <c r="AA455" s="386"/>
      <c r="AB455" s="386"/>
      <c r="AC455" s="386"/>
      <c r="AD455" s="386"/>
      <c r="AE455" s="386"/>
      <c r="AF455" s="386"/>
      <c r="AG455" s="386"/>
      <c r="AH455" s="386"/>
      <c r="AI455" s="386"/>
      <c r="AJ455" s="386"/>
      <c r="AK455" s="386"/>
      <c r="AL455" s="386"/>
      <c r="AM455" s="386"/>
      <c r="AN455" s="386"/>
      <c r="AO455" s="386"/>
      <c r="AP455" s="386"/>
      <c r="AQ455" s="386"/>
      <c r="AR455" s="386"/>
      <c r="AS455" s="386"/>
      <c r="AT455" s="386"/>
      <c r="AU455" s="386"/>
      <c r="AV455" s="386"/>
      <c r="AW455" s="386"/>
      <c r="AX455" s="386"/>
    </row>
    <row r="456" spans="1:87" s="315" customFormat="1" x14ac:dyDescent="0.2">
      <c r="A456" s="722"/>
      <c r="B456" s="706"/>
      <c r="C456" s="707"/>
      <c r="D456" s="390"/>
      <c r="E456" s="390"/>
      <c r="F456" s="390"/>
      <c r="G456" s="686"/>
      <c r="H456" s="390"/>
      <c r="I456" s="686"/>
      <c r="J456" s="429" t="s">
        <v>499</v>
      </c>
      <c r="K456" s="431"/>
      <c r="L456" s="431"/>
      <c r="M456" s="422"/>
      <c r="N456" s="422"/>
      <c r="O456" s="431"/>
      <c r="P456" s="386"/>
      <c r="Q456" s="386"/>
      <c r="R456" s="386"/>
      <c r="S456" s="386"/>
      <c r="T456" s="386"/>
      <c r="U456" s="386"/>
      <c r="V456" s="386"/>
      <c r="W456" s="386"/>
      <c r="X456" s="386"/>
      <c r="Y456" s="386"/>
      <c r="Z456" s="386"/>
      <c r="AA456" s="386"/>
      <c r="AB456" s="386"/>
      <c r="AC456" s="386"/>
      <c r="AD456" s="386"/>
      <c r="AE456" s="386"/>
      <c r="AF456" s="386"/>
      <c r="AG456" s="386"/>
      <c r="AH456" s="386"/>
      <c r="AI456" s="386"/>
      <c r="AJ456" s="386"/>
      <c r="AK456" s="386"/>
      <c r="AL456" s="386"/>
      <c r="AM456" s="386"/>
      <c r="AN456" s="386"/>
      <c r="AO456" s="386"/>
      <c r="AP456" s="386"/>
      <c r="AQ456" s="386"/>
      <c r="AR456" s="386"/>
      <c r="AS456" s="386"/>
      <c r="AT456" s="386"/>
      <c r="AU456" s="386"/>
      <c r="AV456" s="386"/>
      <c r="AW456" s="386"/>
      <c r="AX456" s="386"/>
    </row>
    <row r="457" spans="1:87" s="315" customFormat="1" x14ac:dyDescent="0.2">
      <c r="A457" s="722"/>
      <c r="B457" s="706"/>
      <c r="C457" s="707"/>
      <c r="D457" s="390"/>
      <c r="E457" s="390"/>
      <c r="F457" s="390"/>
      <c r="G457" s="686"/>
      <c r="H457" s="390"/>
      <c r="I457" s="686"/>
      <c r="J457" s="429" t="s">
        <v>532</v>
      </c>
      <c r="K457" s="431"/>
      <c r="L457" s="431"/>
      <c r="M457" s="422"/>
      <c r="N457" s="422"/>
      <c r="O457" s="431"/>
      <c r="P457" s="386"/>
      <c r="Q457" s="386"/>
      <c r="R457" s="386"/>
      <c r="S457" s="386"/>
      <c r="T457" s="386"/>
      <c r="U457" s="386"/>
      <c r="V457" s="386"/>
      <c r="W457" s="386"/>
      <c r="X457" s="386"/>
      <c r="Y457" s="386"/>
      <c r="Z457" s="386"/>
      <c r="AA457" s="386"/>
      <c r="AB457" s="386"/>
      <c r="AC457" s="386"/>
      <c r="AD457" s="386"/>
      <c r="AE457" s="386"/>
      <c r="AF457" s="386"/>
      <c r="AG457" s="386"/>
      <c r="AH457" s="386"/>
      <c r="AI457" s="386"/>
      <c r="AJ457" s="386"/>
      <c r="AK457" s="386"/>
      <c r="AL457" s="386"/>
      <c r="AM457" s="386"/>
      <c r="AN457" s="386"/>
      <c r="AO457" s="386"/>
      <c r="AP457" s="386"/>
      <c r="AQ457" s="386"/>
      <c r="AR457" s="386"/>
      <c r="AS457" s="386"/>
      <c r="AT457" s="386"/>
      <c r="AU457" s="386"/>
      <c r="AV457" s="386"/>
      <c r="AW457" s="386"/>
      <c r="AX457" s="386"/>
    </row>
    <row r="458" spans="1:87" s="315" customFormat="1" ht="25.5" x14ac:dyDescent="0.2">
      <c r="A458" s="722"/>
      <c r="B458" s="706"/>
      <c r="C458" s="707"/>
      <c r="D458" s="390"/>
      <c r="E458" s="390"/>
      <c r="F458" s="390"/>
      <c r="G458" s="686"/>
      <c r="H458" s="390"/>
      <c r="I458" s="686"/>
      <c r="J458" s="429" t="s">
        <v>533</v>
      </c>
      <c r="K458" s="431"/>
      <c r="L458" s="431"/>
      <c r="M458" s="422"/>
      <c r="N458" s="422"/>
      <c r="O458" s="431"/>
      <c r="P458" s="386"/>
      <c r="Q458" s="386"/>
      <c r="R458" s="386"/>
      <c r="S458" s="386"/>
      <c r="T458" s="386"/>
      <c r="U458" s="386"/>
      <c r="V458" s="386"/>
      <c r="W458" s="386"/>
      <c r="X458" s="386"/>
      <c r="Y458" s="386"/>
      <c r="Z458" s="386"/>
      <c r="AA458" s="386"/>
      <c r="AB458" s="386"/>
      <c r="AC458" s="386"/>
      <c r="AD458" s="386"/>
      <c r="AE458" s="386"/>
      <c r="AF458" s="386"/>
      <c r="AG458" s="386"/>
      <c r="AH458" s="386"/>
      <c r="AI458" s="386"/>
      <c r="AJ458" s="386"/>
      <c r="AK458" s="386"/>
      <c r="AL458" s="386"/>
      <c r="AM458" s="386"/>
      <c r="AN458" s="386"/>
      <c r="AO458" s="386"/>
      <c r="AP458" s="386"/>
      <c r="AQ458" s="386"/>
      <c r="AR458" s="386"/>
      <c r="AS458" s="386"/>
      <c r="AT458" s="386"/>
      <c r="AU458" s="386"/>
      <c r="AV458" s="386"/>
      <c r="AW458" s="386"/>
      <c r="AX458" s="386"/>
    </row>
    <row r="459" spans="1:87" s="315" customFormat="1" ht="25.5" x14ac:dyDescent="0.2">
      <c r="A459" s="722"/>
      <c r="B459" s="706"/>
      <c r="C459" s="707"/>
      <c r="D459" s="390"/>
      <c r="E459" s="390"/>
      <c r="F459" s="390"/>
      <c r="G459" s="686"/>
      <c r="H459" s="390"/>
      <c r="I459" s="686"/>
      <c r="J459" s="429" t="s">
        <v>491</v>
      </c>
      <c r="K459" s="431"/>
      <c r="L459" s="431"/>
      <c r="M459" s="422"/>
      <c r="N459" s="422"/>
      <c r="O459" s="431"/>
      <c r="P459" s="386"/>
      <c r="Q459" s="386"/>
      <c r="R459" s="386"/>
      <c r="S459" s="386"/>
      <c r="T459" s="386"/>
      <c r="U459" s="386"/>
      <c r="V459" s="386"/>
      <c r="W459" s="386"/>
      <c r="X459" s="386"/>
      <c r="Y459" s="386"/>
      <c r="Z459" s="386"/>
      <c r="AA459" s="386"/>
      <c r="AB459" s="386"/>
      <c r="AC459" s="386"/>
      <c r="AD459" s="386"/>
      <c r="AE459" s="386"/>
      <c r="AF459" s="386"/>
      <c r="AG459" s="386"/>
      <c r="AH459" s="386"/>
      <c r="AI459" s="386"/>
      <c r="AJ459" s="386"/>
      <c r="AK459" s="386"/>
      <c r="AL459" s="386"/>
      <c r="AM459" s="386"/>
      <c r="AN459" s="386"/>
      <c r="AO459" s="386"/>
      <c r="AP459" s="386"/>
      <c r="AQ459" s="386"/>
      <c r="AR459" s="386"/>
      <c r="AS459" s="386"/>
      <c r="AT459" s="386"/>
      <c r="AU459" s="386"/>
      <c r="AV459" s="386"/>
      <c r="AW459" s="386"/>
      <c r="AX459" s="386"/>
    </row>
    <row r="460" spans="1:87" s="403" customFormat="1" ht="13.5" thickBot="1" x14ac:dyDescent="0.25">
      <c r="A460" s="510"/>
      <c r="B460" s="485"/>
      <c r="C460" s="519"/>
      <c r="D460" s="633"/>
      <c r="E460" s="633"/>
      <c r="F460" s="633"/>
      <c r="G460" s="511"/>
      <c r="H460" s="633"/>
      <c r="I460" s="511"/>
      <c r="J460" s="513"/>
      <c r="K460" s="485"/>
      <c r="L460" s="485"/>
      <c r="M460" s="511"/>
      <c r="N460" s="631"/>
      <c r="O460" s="454"/>
      <c r="P460" s="401">
        <f t="shared" ref="P460:AX460" si="33">SUM(P449:P459)/11</f>
        <v>0</v>
      </c>
      <c r="Q460" s="401">
        <f t="shared" si="33"/>
        <v>0</v>
      </c>
      <c r="R460" s="401">
        <f t="shared" si="33"/>
        <v>0</v>
      </c>
      <c r="S460" s="401">
        <f t="shared" si="33"/>
        <v>0</v>
      </c>
      <c r="T460" s="401">
        <f t="shared" si="33"/>
        <v>0</v>
      </c>
      <c r="U460" s="401">
        <f t="shared" si="33"/>
        <v>0</v>
      </c>
      <c r="V460" s="401">
        <f t="shared" si="33"/>
        <v>0</v>
      </c>
      <c r="W460" s="401">
        <f t="shared" si="33"/>
        <v>0</v>
      </c>
      <c r="X460" s="401">
        <f t="shared" si="33"/>
        <v>0</v>
      </c>
      <c r="Y460" s="401">
        <f t="shared" si="33"/>
        <v>0</v>
      </c>
      <c r="Z460" s="401">
        <f t="shared" si="33"/>
        <v>0</v>
      </c>
      <c r="AA460" s="401">
        <f t="shared" si="33"/>
        <v>0</v>
      </c>
      <c r="AB460" s="401">
        <f t="shared" si="33"/>
        <v>0</v>
      </c>
      <c r="AC460" s="401">
        <f t="shared" si="33"/>
        <v>0</v>
      </c>
      <c r="AD460" s="401">
        <f t="shared" si="33"/>
        <v>0</v>
      </c>
      <c r="AE460" s="401">
        <f t="shared" si="33"/>
        <v>0</v>
      </c>
      <c r="AF460" s="401">
        <f t="shared" si="33"/>
        <v>0</v>
      </c>
      <c r="AG460" s="401">
        <f t="shared" si="33"/>
        <v>0</v>
      </c>
      <c r="AH460" s="401">
        <f t="shared" si="33"/>
        <v>0</v>
      </c>
      <c r="AI460" s="401">
        <f t="shared" si="33"/>
        <v>0</v>
      </c>
      <c r="AJ460" s="401">
        <f t="shared" si="33"/>
        <v>0</v>
      </c>
      <c r="AK460" s="401">
        <f t="shared" si="33"/>
        <v>0</v>
      </c>
      <c r="AL460" s="401">
        <f t="shared" si="33"/>
        <v>0</v>
      </c>
      <c r="AM460" s="401">
        <f t="shared" si="33"/>
        <v>0</v>
      </c>
      <c r="AN460" s="401">
        <f t="shared" si="33"/>
        <v>0</v>
      </c>
      <c r="AO460" s="401">
        <f t="shared" si="33"/>
        <v>0</v>
      </c>
      <c r="AP460" s="401">
        <f t="shared" si="33"/>
        <v>0</v>
      </c>
      <c r="AQ460" s="401">
        <f t="shared" si="33"/>
        <v>0</v>
      </c>
      <c r="AR460" s="401">
        <f t="shared" si="33"/>
        <v>0</v>
      </c>
      <c r="AS460" s="401">
        <f t="shared" si="33"/>
        <v>0</v>
      </c>
      <c r="AT460" s="401">
        <f t="shared" si="33"/>
        <v>0</v>
      </c>
      <c r="AU460" s="401">
        <f t="shared" si="33"/>
        <v>0</v>
      </c>
      <c r="AV460" s="401">
        <f t="shared" si="33"/>
        <v>0</v>
      </c>
      <c r="AW460" s="401">
        <f t="shared" si="33"/>
        <v>0</v>
      </c>
      <c r="AX460" s="401">
        <f t="shared" si="33"/>
        <v>0</v>
      </c>
      <c r="AY460" s="315"/>
      <c r="AZ460" s="315"/>
      <c r="BA460" s="315"/>
      <c r="BB460" s="315"/>
      <c r="BC460" s="315"/>
      <c r="BD460" s="315"/>
      <c r="BE460" s="315"/>
      <c r="BF460" s="315"/>
      <c r="BG460" s="315"/>
      <c r="BH460" s="315"/>
      <c r="BI460" s="315"/>
      <c r="BJ460" s="315"/>
      <c r="BK460" s="315"/>
      <c r="BL460" s="315"/>
      <c r="BM460" s="315"/>
      <c r="BN460" s="315"/>
      <c r="BO460" s="315"/>
      <c r="BP460" s="315"/>
      <c r="BQ460" s="315"/>
      <c r="BR460" s="315"/>
      <c r="BS460" s="315"/>
      <c r="BT460" s="315"/>
      <c r="BU460" s="315"/>
      <c r="BV460" s="315"/>
      <c r="BW460" s="315"/>
      <c r="BX460" s="315"/>
      <c r="BY460" s="315"/>
      <c r="BZ460" s="315"/>
      <c r="CA460" s="315"/>
      <c r="CB460" s="315"/>
      <c r="CC460" s="315"/>
    </row>
    <row r="461" spans="1:87" s="337" customFormat="1" ht="14.25" thickBot="1" x14ac:dyDescent="0.25">
      <c r="A461" s="664" t="s">
        <v>107</v>
      </c>
      <c r="B461" s="682"/>
      <c r="C461" s="682"/>
      <c r="D461" s="682"/>
      <c r="E461" s="682"/>
      <c r="F461" s="682"/>
      <c r="G461" s="682"/>
      <c r="H461" s="682"/>
      <c r="I461" s="682"/>
      <c r="J461" s="723"/>
      <c r="K461" s="682"/>
      <c r="L461" s="682"/>
      <c r="M461" s="682"/>
      <c r="N461" s="683"/>
      <c r="O461" s="615"/>
      <c r="P461" s="393"/>
      <c r="Q461" s="393"/>
      <c r="R461" s="393"/>
      <c r="S461" s="393"/>
      <c r="T461" s="393"/>
      <c r="U461" s="393"/>
      <c r="V461" s="393"/>
      <c r="W461" s="393"/>
      <c r="X461" s="393"/>
      <c r="Y461" s="393"/>
      <c r="Z461" s="393"/>
      <c r="AA461" s="393"/>
      <c r="AB461" s="393"/>
      <c r="AC461" s="393"/>
      <c r="AD461" s="393"/>
      <c r="AE461" s="393"/>
      <c r="AF461" s="393"/>
      <c r="AG461" s="393"/>
      <c r="AH461" s="393"/>
      <c r="AI461" s="393"/>
      <c r="AJ461" s="393"/>
      <c r="AK461" s="393"/>
      <c r="AL461" s="393"/>
      <c r="AM461" s="393"/>
      <c r="AN461" s="393"/>
      <c r="AO461" s="393"/>
      <c r="AP461" s="393"/>
      <c r="AQ461" s="393"/>
      <c r="AR461" s="393"/>
      <c r="AS461" s="393"/>
      <c r="AT461" s="393"/>
      <c r="AU461" s="393"/>
      <c r="AV461" s="393"/>
      <c r="AW461" s="393"/>
      <c r="AX461" s="393"/>
      <c r="AY461" s="315"/>
      <c r="AZ461" s="315"/>
      <c r="BA461" s="315"/>
      <c r="BB461" s="315"/>
      <c r="BC461" s="315"/>
      <c r="BD461" s="315"/>
      <c r="BE461" s="315"/>
      <c r="BF461" s="315"/>
      <c r="BG461" s="315"/>
      <c r="BH461" s="315"/>
      <c r="BI461" s="315"/>
      <c r="BJ461" s="315"/>
      <c r="BK461" s="315"/>
      <c r="BL461" s="315"/>
      <c r="BM461" s="315"/>
      <c r="BN461" s="315"/>
      <c r="BO461" s="315"/>
      <c r="BP461" s="315"/>
      <c r="BQ461" s="315"/>
      <c r="BR461" s="315"/>
      <c r="BS461" s="315"/>
      <c r="BT461" s="315"/>
      <c r="BU461" s="315"/>
      <c r="BV461" s="315"/>
      <c r="BW461" s="315"/>
      <c r="BX461" s="315"/>
      <c r="BY461" s="315"/>
      <c r="BZ461" s="315"/>
      <c r="CA461" s="315"/>
      <c r="CB461" s="315"/>
      <c r="CC461" s="315"/>
      <c r="CD461" s="315"/>
      <c r="CE461" s="315"/>
      <c r="CF461" s="315"/>
      <c r="CG461" s="315"/>
      <c r="CH461" s="315"/>
      <c r="CI461" s="315"/>
    </row>
    <row r="462" spans="1:87" s="315" customFormat="1" ht="25.5" x14ac:dyDescent="0.2">
      <c r="A462" s="708">
        <v>4</v>
      </c>
      <c r="B462" s="692"/>
      <c r="C462" s="694" t="s">
        <v>497</v>
      </c>
      <c r="D462" s="389"/>
      <c r="E462" s="389"/>
      <c r="F462" s="389"/>
      <c r="G462" s="691" t="s">
        <v>534</v>
      </c>
      <c r="H462" s="389"/>
      <c r="I462" s="714"/>
      <c r="J462" s="473" t="s">
        <v>535</v>
      </c>
      <c r="K462" s="483"/>
      <c r="L462" s="466"/>
      <c r="M462" s="463"/>
      <c r="N462" s="463"/>
      <c r="O462" s="386"/>
      <c r="P462" s="386"/>
      <c r="Q462" s="386"/>
      <c r="R462" s="386"/>
      <c r="S462" s="386"/>
      <c r="T462" s="386"/>
      <c r="U462" s="386"/>
      <c r="V462" s="386"/>
      <c r="W462" s="386"/>
      <c r="X462" s="386"/>
      <c r="Y462" s="386"/>
      <c r="Z462" s="386"/>
      <c r="AA462" s="386"/>
      <c r="AB462" s="386"/>
      <c r="AC462" s="386"/>
      <c r="AD462" s="386"/>
      <c r="AE462" s="386"/>
      <c r="AF462" s="386"/>
      <c r="AG462" s="386"/>
      <c r="AH462" s="386"/>
      <c r="AI462" s="386"/>
      <c r="AJ462" s="386"/>
      <c r="AK462" s="386"/>
      <c r="AL462" s="386"/>
      <c r="AM462" s="386"/>
      <c r="AN462" s="386"/>
      <c r="AO462" s="386"/>
      <c r="AP462" s="386"/>
      <c r="AQ462" s="386"/>
      <c r="AR462" s="386"/>
      <c r="AS462" s="386"/>
      <c r="AT462" s="386"/>
      <c r="AU462" s="386"/>
      <c r="AV462" s="386"/>
      <c r="AW462" s="386"/>
      <c r="AX462" s="386"/>
    </row>
    <row r="463" spans="1:87" s="315" customFormat="1" ht="25.5" x14ac:dyDescent="0.2">
      <c r="A463" s="708"/>
      <c r="B463" s="692"/>
      <c r="C463" s="694"/>
      <c r="D463" s="389"/>
      <c r="E463" s="389"/>
      <c r="F463" s="389"/>
      <c r="G463" s="691"/>
      <c r="H463" s="389"/>
      <c r="I463" s="691"/>
      <c r="J463" s="469" t="s">
        <v>501</v>
      </c>
      <c r="K463" s="384"/>
      <c r="L463" s="384"/>
      <c r="M463" s="382"/>
      <c r="N463" s="422"/>
      <c r="O463" s="384"/>
      <c r="P463" s="384"/>
      <c r="Q463" s="384"/>
      <c r="R463" s="384"/>
      <c r="S463" s="384"/>
      <c r="T463" s="384"/>
      <c r="U463" s="384"/>
      <c r="V463" s="384"/>
      <c r="W463" s="384"/>
      <c r="X463" s="384"/>
      <c r="Y463" s="384"/>
      <c r="Z463" s="384"/>
      <c r="AA463" s="384"/>
      <c r="AB463" s="384"/>
      <c r="AC463" s="384"/>
      <c r="AD463" s="384"/>
      <c r="AE463" s="384"/>
      <c r="AF463" s="384"/>
      <c r="AG463" s="384"/>
      <c r="AH463" s="384"/>
      <c r="AI463" s="384"/>
      <c r="AJ463" s="384"/>
      <c r="AK463" s="384"/>
      <c r="AL463" s="384"/>
      <c r="AM463" s="384"/>
      <c r="AN463" s="384"/>
      <c r="AO463" s="384"/>
      <c r="AP463" s="384"/>
      <c r="AQ463" s="384"/>
      <c r="AR463" s="384"/>
      <c r="AS463" s="384"/>
      <c r="AT463" s="384"/>
      <c r="AU463" s="384"/>
      <c r="AV463" s="384"/>
      <c r="AW463" s="384"/>
      <c r="AX463" s="384"/>
    </row>
    <row r="464" spans="1:87" s="132" customFormat="1" ht="25.5" x14ac:dyDescent="0.2">
      <c r="A464" s="709"/>
      <c r="B464" s="693"/>
      <c r="C464" s="695"/>
      <c r="D464" s="311"/>
      <c r="E464" s="311"/>
      <c r="F464" s="311"/>
      <c r="G464" s="696"/>
      <c r="H464" s="386"/>
      <c r="I464" s="696"/>
      <c r="J464" s="429" t="s">
        <v>536</v>
      </c>
      <c r="K464" s="378"/>
      <c r="L464" s="378"/>
      <c r="M464" s="378"/>
      <c r="N464" s="203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0"/>
      <c r="AA464" s="210"/>
      <c r="AB464" s="210"/>
      <c r="AC464" s="210"/>
      <c r="AD464" s="210"/>
      <c r="AE464" s="210"/>
      <c r="AF464" s="210"/>
      <c r="AG464" s="210"/>
      <c r="AH464" s="210"/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315"/>
      <c r="AZ464" s="315"/>
      <c r="BA464" s="315"/>
      <c r="BB464" s="315"/>
      <c r="BC464" s="315"/>
      <c r="BD464" s="315"/>
      <c r="BE464" s="315"/>
      <c r="BF464" s="315"/>
      <c r="BG464" s="315"/>
      <c r="BH464" s="315"/>
      <c r="BI464" s="315"/>
      <c r="BJ464" s="315"/>
      <c r="BK464" s="315"/>
      <c r="BL464" s="315"/>
      <c r="BM464" s="315"/>
      <c r="BN464" s="315"/>
      <c r="BO464" s="315"/>
      <c r="BP464" s="315"/>
      <c r="BQ464" s="315"/>
      <c r="BR464" s="315"/>
      <c r="BS464" s="315"/>
      <c r="BT464" s="315"/>
      <c r="BU464" s="315"/>
      <c r="BV464" s="315"/>
      <c r="BW464" s="315"/>
      <c r="BX464" s="315"/>
      <c r="BY464" s="315"/>
      <c r="BZ464" s="315"/>
      <c r="CA464" s="315"/>
      <c r="CB464" s="315"/>
      <c r="CC464" s="315"/>
      <c r="CD464" s="315"/>
      <c r="CE464" s="315"/>
      <c r="CF464" s="315"/>
      <c r="CG464" s="315"/>
      <c r="CH464" s="315"/>
      <c r="CI464" s="315"/>
    </row>
    <row r="465" spans="1:87" s="403" customFormat="1" x14ac:dyDescent="0.2">
      <c r="A465" s="506"/>
      <c r="B465" s="442"/>
      <c r="C465" s="507"/>
      <c r="D465" s="508"/>
      <c r="E465" s="508"/>
      <c r="F465" s="508"/>
      <c r="G465" s="499"/>
      <c r="H465" s="508"/>
      <c r="I465" s="451"/>
      <c r="J465" s="170"/>
      <c r="K465" s="442"/>
      <c r="L465" s="442"/>
      <c r="M465" s="451"/>
      <c r="N465" s="455"/>
      <c r="O465" s="442"/>
      <c r="P465" s="401">
        <f t="shared" ref="P465:AX465" si="34">SUM(P462:P464)/3</f>
        <v>0</v>
      </c>
      <c r="Q465" s="401">
        <f t="shared" si="34"/>
        <v>0</v>
      </c>
      <c r="R465" s="401">
        <f t="shared" si="34"/>
        <v>0</v>
      </c>
      <c r="S465" s="401">
        <f t="shared" si="34"/>
        <v>0</v>
      </c>
      <c r="T465" s="401">
        <f t="shared" si="34"/>
        <v>0</v>
      </c>
      <c r="U465" s="401">
        <f t="shared" si="34"/>
        <v>0</v>
      </c>
      <c r="V465" s="401">
        <f t="shared" si="34"/>
        <v>0</v>
      </c>
      <c r="W465" s="401">
        <f t="shared" si="34"/>
        <v>0</v>
      </c>
      <c r="X465" s="401">
        <f t="shared" si="34"/>
        <v>0</v>
      </c>
      <c r="Y465" s="401">
        <f t="shared" si="34"/>
        <v>0</v>
      </c>
      <c r="Z465" s="401">
        <f t="shared" si="34"/>
        <v>0</v>
      </c>
      <c r="AA465" s="401">
        <f t="shared" si="34"/>
        <v>0</v>
      </c>
      <c r="AB465" s="401">
        <f t="shared" si="34"/>
        <v>0</v>
      </c>
      <c r="AC465" s="401">
        <f t="shared" si="34"/>
        <v>0</v>
      </c>
      <c r="AD465" s="401">
        <f t="shared" si="34"/>
        <v>0</v>
      </c>
      <c r="AE465" s="401">
        <f t="shared" si="34"/>
        <v>0</v>
      </c>
      <c r="AF465" s="401">
        <f t="shared" si="34"/>
        <v>0</v>
      </c>
      <c r="AG465" s="401">
        <f t="shared" si="34"/>
        <v>0</v>
      </c>
      <c r="AH465" s="401">
        <f t="shared" si="34"/>
        <v>0</v>
      </c>
      <c r="AI465" s="401">
        <f t="shared" si="34"/>
        <v>0</v>
      </c>
      <c r="AJ465" s="401">
        <f t="shared" si="34"/>
        <v>0</v>
      </c>
      <c r="AK465" s="401">
        <f t="shared" si="34"/>
        <v>0</v>
      </c>
      <c r="AL465" s="401">
        <f t="shared" si="34"/>
        <v>0</v>
      </c>
      <c r="AM465" s="401">
        <f t="shared" si="34"/>
        <v>0</v>
      </c>
      <c r="AN465" s="401">
        <f t="shared" si="34"/>
        <v>0</v>
      </c>
      <c r="AO465" s="401">
        <f t="shared" si="34"/>
        <v>0</v>
      </c>
      <c r="AP465" s="401">
        <f t="shared" si="34"/>
        <v>0</v>
      </c>
      <c r="AQ465" s="401">
        <f t="shared" si="34"/>
        <v>0</v>
      </c>
      <c r="AR465" s="401">
        <f t="shared" si="34"/>
        <v>0</v>
      </c>
      <c r="AS465" s="401">
        <f t="shared" si="34"/>
        <v>0</v>
      </c>
      <c r="AT465" s="401">
        <f t="shared" si="34"/>
        <v>0</v>
      </c>
      <c r="AU465" s="401">
        <f t="shared" si="34"/>
        <v>0</v>
      </c>
      <c r="AV465" s="401">
        <f t="shared" si="34"/>
        <v>0</v>
      </c>
      <c r="AW465" s="401">
        <f t="shared" si="34"/>
        <v>0</v>
      </c>
      <c r="AX465" s="401">
        <f t="shared" si="34"/>
        <v>0</v>
      </c>
      <c r="AY465" s="315"/>
      <c r="AZ465" s="315"/>
      <c r="BA465" s="315"/>
      <c r="BB465" s="315"/>
      <c r="BC465" s="315"/>
      <c r="BD465" s="315"/>
      <c r="BE465" s="315"/>
      <c r="BF465" s="315"/>
      <c r="BG465" s="315"/>
      <c r="BH465" s="315"/>
      <c r="BI465" s="315"/>
      <c r="BJ465" s="315"/>
      <c r="BK465" s="315"/>
      <c r="BL465" s="315"/>
      <c r="BM465" s="315"/>
      <c r="BN465" s="315"/>
      <c r="BO465" s="315"/>
      <c r="BP465" s="315"/>
      <c r="BQ465" s="315"/>
      <c r="BR465" s="315"/>
      <c r="BS465" s="315"/>
      <c r="BT465" s="315"/>
      <c r="BU465" s="315"/>
      <c r="BV465" s="315"/>
      <c r="BW465" s="315"/>
      <c r="BX465" s="315"/>
      <c r="BY465" s="315"/>
      <c r="BZ465" s="315"/>
      <c r="CA465" s="315"/>
      <c r="CB465" s="315"/>
      <c r="CC465" s="315"/>
    </row>
    <row r="466" spans="1:87" s="132" customFormat="1" ht="25.5" x14ac:dyDescent="0.2">
      <c r="A466" s="724">
        <v>5</v>
      </c>
      <c r="B466" s="706"/>
      <c r="C466" s="707" t="s">
        <v>508</v>
      </c>
      <c r="D466" s="390"/>
      <c r="E466" s="390"/>
      <c r="F466" s="390"/>
      <c r="G466" s="690" t="s">
        <v>537</v>
      </c>
      <c r="H466" s="386"/>
      <c r="I466" s="686"/>
      <c r="J466" s="429" t="s">
        <v>502</v>
      </c>
      <c r="K466" s="378"/>
      <c r="L466" s="378"/>
      <c r="M466" s="378"/>
      <c r="N466" s="422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0"/>
      <c r="AA466" s="210"/>
      <c r="AB466" s="210"/>
      <c r="AC466" s="210"/>
      <c r="AD466" s="210"/>
      <c r="AE466" s="210"/>
      <c r="AF466" s="210"/>
      <c r="AG466" s="210"/>
      <c r="AH466" s="210"/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315"/>
      <c r="AZ466" s="315"/>
      <c r="BA466" s="315"/>
      <c r="BB466" s="315"/>
      <c r="BC466" s="315"/>
      <c r="BD466" s="315"/>
      <c r="BE466" s="315"/>
      <c r="BF466" s="315"/>
      <c r="BG466" s="315"/>
      <c r="BH466" s="315"/>
      <c r="BI466" s="315"/>
      <c r="BJ466" s="315"/>
      <c r="BK466" s="315"/>
      <c r="BL466" s="315"/>
      <c r="BM466" s="315"/>
      <c r="BN466" s="315"/>
      <c r="BO466" s="315"/>
      <c r="BP466" s="315"/>
      <c r="BQ466" s="315"/>
      <c r="BR466" s="315"/>
      <c r="BS466" s="315"/>
      <c r="BT466" s="315"/>
      <c r="BU466" s="315"/>
      <c r="BV466" s="315"/>
      <c r="BW466" s="315"/>
      <c r="BX466" s="315"/>
      <c r="BY466" s="315"/>
      <c r="BZ466" s="315"/>
      <c r="CA466" s="315"/>
      <c r="CB466" s="315"/>
      <c r="CC466" s="315"/>
      <c r="CD466" s="315"/>
      <c r="CE466" s="315"/>
      <c r="CF466" s="315"/>
      <c r="CG466" s="315"/>
      <c r="CH466" s="315"/>
      <c r="CI466" s="315"/>
    </row>
    <row r="467" spans="1:87" s="315" customFormat="1" ht="25.5" x14ac:dyDescent="0.2">
      <c r="A467" s="725"/>
      <c r="B467" s="706"/>
      <c r="C467" s="707"/>
      <c r="D467" s="390"/>
      <c r="E467" s="390"/>
      <c r="F467" s="390"/>
      <c r="G467" s="691"/>
      <c r="H467" s="390"/>
      <c r="I467" s="686"/>
      <c r="J467" s="429" t="s">
        <v>538</v>
      </c>
      <c r="K467" s="386"/>
      <c r="L467" s="386"/>
      <c r="M467" s="378"/>
      <c r="N467" s="422"/>
      <c r="O467" s="386"/>
      <c r="P467" s="386"/>
      <c r="Q467" s="386"/>
      <c r="R467" s="386"/>
      <c r="S467" s="386"/>
      <c r="T467" s="386"/>
      <c r="U467" s="386"/>
      <c r="V467" s="386"/>
      <c r="W467" s="386"/>
      <c r="X467" s="386"/>
      <c r="Y467" s="386"/>
      <c r="Z467" s="386"/>
      <c r="AA467" s="386"/>
      <c r="AB467" s="386"/>
      <c r="AC467" s="386"/>
      <c r="AD467" s="386"/>
      <c r="AE467" s="386"/>
      <c r="AF467" s="386"/>
      <c r="AG467" s="386"/>
      <c r="AH467" s="386"/>
      <c r="AI467" s="386"/>
      <c r="AJ467" s="386"/>
      <c r="AK467" s="386"/>
      <c r="AL467" s="386"/>
      <c r="AM467" s="386"/>
      <c r="AN467" s="386"/>
      <c r="AO467" s="386"/>
      <c r="AP467" s="386"/>
      <c r="AQ467" s="386"/>
      <c r="AR467" s="386"/>
      <c r="AS467" s="386"/>
      <c r="AT467" s="386"/>
      <c r="AU467" s="386"/>
      <c r="AV467" s="386"/>
      <c r="AW467" s="386"/>
      <c r="AX467" s="386"/>
    </row>
    <row r="468" spans="1:87" s="315" customFormat="1" ht="25.5" x14ac:dyDescent="0.2">
      <c r="A468" s="725"/>
      <c r="B468" s="706"/>
      <c r="C468" s="707"/>
      <c r="D468" s="390"/>
      <c r="E468" s="390"/>
      <c r="F468" s="390"/>
      <c r="G468" s="691"/>
      <c r="H468" s="390"/>
      <c r="I468" s="686"/>
      <c r="J468" s="429" t="s">
        <v>496</v>
      </c>
      <c r="K468" s="386"/>
      <c r="L468" s="386"/>
      <c r="M468" s="378"/>
      <c r="N468" s="422"/>
      <c r="O468" s="386"/>
      <c r="P468" s="386"/>
      <c r="Q468" s="386"/>
      <c r="R468" s="386"/>
      <c r="S468" s="386"/>
      <c r="T468" s="386"/>
      <c r="U468" s="386"/>
      <c r="V468" s="386"/>
      <c r="W468" s="386"/>
      <c r="X468" s="386"/>
      <c r="Y468" s="386"/>
      <c r="Z468" s="386"/>
      <c r="AA468" s="386"/>
      <c r="AB468" s="386"/>
      <c r="AC468" s="386"/>
      <c r="AD468" s="386"/>
      <c r="AE468" s="386"/>
      <c r="AF468" s="386"/>
      <c r="AG468" s="386"/>
      <c r="AH468" s="386"/>
      <c r="AI468" s="386"/>
      <c r="AJ468" s="386"/>
      <c r="AK468" s="386"/>
      <c r="AL468" s="386"/>
      <c r="AM468" s="386"/>
      <c r="AN468" s="386"/>
      <c r="AO468" s="386"/>
      <c r="AP468" s="386"/>
      <c r="AQ468" s="386"/>
      <c r="AR468" s="386"/>
      <c r="AS468" s="386"/>
      <c r="AT468" s="386"/>
      <c r="AU468" s="386"/>
      <c r="AV468" s="386"/>
      <c r="AW468" s="386"/>
      <c r="AX468" s="386"/>
    </row>
    <row r="469" spans="1:87" s="315" customFormat="1" x14ac:dyDescent="0.2">
      <c r="A469" s="725"/>
      <c r="B469" s="706"/>
      <c r="C469" s="707"/>
      <c r="D469" s="390"/>
      <c r="E469" s="390"/>
      <c r="F469" s="390"/>
      <c r="G469" s="691"/>
      <c r="H469" s="390"/>
      <c r="I469" s="686"/>
      <c r="J469" s="429" t="s">
        <v>539</v>
      </c>
      <c r="K469" s="386"/>
      <c r="L469" s="386"/>
      <c r="M469" s="378"/>
      <c r="N469" s="422"/>
      <c r="O469" s="386"/>
      <c r="P469" s="386"/>
      <c r="Q469" s="386"/>
      <c r="R469" s="386"/>
      <c r="S469" s="386"/>
      <c r="T469" s="386"/>
      <c r="U469" s="386"/>
      <c r="V469" s="386"/>
      <c r="W469" s="386"/>
      <c r="X469" s="386"/>
      <c r="Y469" s="386"/>
      <c r="Z469" s="386"/>
      <c r="AA469" s="386"/>
      <c r="AB469" s="386"/>
      <c r="AC469" s="386"/>
      <c r="AD469" s="386"/>
      <c r="AE469" s="386"/>
      <c r="AF469" s="386"/>
      <c r="AG469" s="386"/>
      <c r="AH469" s="386"/>
      <c r="AI469" s="386"/>
      <c r="AJ469" s="386"/>
      <c r="AK469" s="386"/>
      <c r="AL469" s="386"/>
      <c r="AM469" s="386"/>
      <c r="AN469" s="386"/>
      <c r="AO469" s="386"/>
      <c r="AP469" s="386"/>
      <c r="AQ469" s="386"/>
      <c r="AR469" s="386"/>
      <c r="AS469" s="386"/>
      <c r="AT469" s="386"/>
      <c r="AU469" s="386"/>
      <c r="AV469" s="386"/>
      <c r="AW469" s="386"/>
      <c r="AX469" s="386"/>
    </row>
    <row r="470" spans="1:87" s="315" customFormat="1" ht="25.5" x14ac:dyDescent="0.2">
      <c r="A470" s="725"/>
      <c r="B470" s="706"/>
      <c r="C470" s="707"/>
      <c r="D470" s="390"/>
      <c r="E470" s="390"/>
      <c r="F470" s="390"/>
      <c r="G470" s="691"/>
      <c r="H470" s="390"/>
      <c r="I470" s="686"/>
      <c r="J470" s="429" t="s">
        <v>540</v>
      </c>
      <c r="K470" s="386"/>
      <c r="L470" s="386"/>
      <c r="M470" s="378"/>
      <c r="N470" s="422"/>
      <c r="O470" s="386"/>
      <c r="P470" s="386"/>
      <c r="Q470" s="386"/>
      <c r="R470" s="386"/>
      <c r="S470" s="386"/>
      <c r="T470" s="386"/>
      <c r="U470" s="386"/>
      <c r="V470" s="386"/>
      <c r="W470" s="386"/>
      <c r="X470" s="386"/>
      <c r="Y470" s="386"/>
      <c r="Z470" s="386"/>
      <c r="AA470" s="386"/>
      <c r="AB470" s="386"/>
      <c r="AC470" s="386"/>
      <c r="AD470" s="386"/>
      <c r="AE470" s="386"/>
      <c r="AF470" s="386"/>
      <c r="AG470" s="386"/>
      <c r="AH470" s="386"/>
      <c r="AI470" s="386"/>
      <c r="AJ470" s="386"/>
      <c r="AK470" s="386"/>
      <c r="AL470" s="386"/>
      <c r="AM470" s="386"/>
      <c r="AN470" s="386"/>
      <c r="AO470" s="386"/>
      <c r="AP470" s="386"/>
      <c r="AQ470" s="386"/>
      <c r="AR470" s="386"/>
      <c r="AS470" s="386"/>
      <c r="AT470" s="386"/>
      <c r="AU470" s="386"/>
      <c r="AV470" s="386"/>
      <c r="AW470" s="386"/>
      <c r="AX470" s="386"/>
    </row>
    <row r="471" spans="1:87" s="315" customFormat="1" ht="25.5" x14ac:dyDescent="0.2">
      <c r="A471" s="726"/>
      <c r="B471" s="706"/>
      <c r="C471" s="707"/>
      <c r="D471" s="390"/>
      <c r="E471" s="390"/>
      <c r="F471" s="390"/>
      <c r="G471" s="691"/>
      <c r="H471" s="390"/>
      <c r="I471" s="686"/>
      <c r="J471" s="429" t="s">
        <v>541</v>
      </c>
      <c r="K471" s="386"/>
      <c r="L471" s="386"/>
      <c r="M471" s="378"/>
      <c r="N471" s="422"/>
      <c r="O471" s="386"/>
      <c r="P471" s="386"/>
      <c r="Q471" s="386"/>
      <c r="R471" s="386"/>
      <c r="S471" s="386"/>
      <c r="T471" s="386"/>
      <c r="U471" s="386"/>
      <c r="V471" s="386"/>
      <c r="W471" s="386"/>
      <c r="X471" s="386"/>
      <c r="Y471" s="386"/>
      <c r="Z471" s="386"/>
      <c r="AA471" s="386"/>
      <c r="AB471" s="386"/>
      <c r="AC471" s="386"/>
      <c r="AD471" s="386"/>
      <c r="AE471" s="386"/>
      <c r="AF471" s="386"/>
      <c r="AG471" s="386"/>
      <c r="AH471" s="386"/>
      <c r="AI471" s="386"/>
      <c r="AJ471" s="386"/>
      <c r="AK471" s="386"/>
      <c r="AL471" s="386"/>
      <c r="AM471" s="386"/>
      <c r="AN471" s="386"/>
      <c r="AO471" s="386"/>
      <c r="AP471" s="386"/>
      <c r="AQ471" s="386"/>
      <c r="AR471" s="386"/>
      <c r="AS471" s="386"/>
      <c r="AT471" s="386"/>
      <c r="AU471" s="386"/>
      <c r="AV471" s="386"/>
      <c r="AW471" s="386"/>
      <c r="AX471" s="386"/>
    </row>
    <row r="472" spans="1:87" s="403" customFormat="1" x14ac:dyDescent="0.2">
      <c r="A472" s="506"/>
      <c r="B472" s="442"/>
      <c r="C472" s="507"/>
      <c r="D472" s="508"/>
      <c r="E472" s="508"/>
      <c r="F472" s="508"/>
      <c r="G472" s="499"/>
      <c r="H472" s="508"/>
      <c r="I472" s="451"/>
      <c r="J472" s="170"/>
      <c r="K472" s="442"/>
      <c r="L472" s="442"/>
      <c r="M472" s="451"/>
      <c r="N472" s="455"/>
      <c r="O472" s="442"/>
      <c r="P472" s="401">
        <f t="shared" ref="P472:AX472" si="35">SUM(P466:P471)/6</f>
        <v>0</v>
      </c>
      <c r="Q472" s="401">
        <f t="shared" si="35"/>
        <v>0</v>
      </c>
      <c r="R472" s="401">
        <f t="shared" si="35"/>
        <v>0</v>
      </c>
      <c r="S472" s="401">
        <f t="shared" si="35"/>
        <v>0</v>
      </c>
      <c r="T472" s="401">
        <f t="shared" si="35"/>
        <v>0</v>
      </c>
      <c r="U472" s="401">
        <f t="shared" si="35"/>
        <v>0</v>
      </c>
      <c r="V472" s="401">
        <f t="shared" si="35"/>
        <v>0</v>
      </c>
      <c r="W472" s="401">
        <f t="shared" si="35"/>
        <v>0</v>
      </c>
      <c r="X472" s="401">
        <f t="shared" si="35"/>
        <v>0</v>
      </c>
      <c r="Y472" s="401">
        <f t="shared" si="35"/>
        <v>0</v>
      </c>
      <c r="Z472" s="401">
        <f t="shared" si="35"/>
        <v>0</v>
      </c>
      <c r="AA472" s="401">
        <f t="shared" si="35"/>
        <v>0</v>
      </c>
      <c r="AB472" s="401">
        <f t="shared" si="35"/>
        <v>0</v>
      </c>
      <c r="AC472" s="401">
        <f t="shared" si="35"/>
        <v>0</v>
      </c>
      <c r="AD472" s="401">
        <f t="shared" si="35"/>
        <v>0</v>
      </c>
      <c r="AE472" s="401">
        <f t="shared" si="35"/>
        <v>0</v>
      </c>
      <c r="AF472" s="401">
        <f t="shared" si="35"/>
        <v>0</v>
      </c>
      <c r="AG472" s="401">
        <f t="shared" si="35"/>
        <v>0</v>
      </c>
      <c r="AH472" s="401">
        <f t="shared" si="35"/>
        <v>0</v>
      </c>
      <c r="AI472" s="401">
        <f t="shared" si="35"/>
        <v>0</v>
      </c>
      <c r="AJ472" s="401">
        <f t="shared" si="35"/>
        <v>0</v>
      </c>
      <c r="AK472" s="401">
        <f t="shared" si="35"/>
        <v>0</v>
      </c>
      <c r="AL472" s="401">
        <f t="shared" si="35"/>
        <v>0</v>
      </c>
      <c r="AM472" s="401">
        <f t="shared" si="35"/>
        <v>0</v>
      </c>
      <c r="AN472" s="401">
        <f t="shared" si="35"/>
        <v>0</v>
      </c>
      <c r="AO472" s="401">
        <f t="shared" si="35"/>
        <v>0</v>
      </c>
      <c r="AP472" s="401">
        <f t="shared" si="35"/>
        <v>0</v>
      </c>
      <c r="AQ472" s="401">
        <f t="shared" si="35"/>
        <v>0</v>
      </c>
      <c r="AR472" s="401">
        <f t="shared" si="35"/>
        <v>0</v>
      </c>
      <c r="AS472" s="401">
        <f t="shared" si="35"/>
        <v>0</v>
      </c>
      <c r="AT472" s="401">
        <f t="shared" si="35"/>
        <v>0</v>
      </c>
      <c r="AU472" s="401">
        <f t="shared" si="35"/>
        <v>0</v>
      </c>
      <c r="AV472" s="401">
        <f t="shared" si="35"/>
        <v>0</v>
      </c>
      <c r="AW472" s="401">
        <f t="shared" si="35"/>
        <v>0</v>
      </c>
      <c r="AX472" s="401">
        <f t="shared" si="35"/>
        <v>0</v>
      </c>
      <c r="AY472" s="315"/>
      <c r="AZ472" s="315"/>
      <c r="BA472" s="315"/>
      <c r="BB472" s="315"/>
      <c r="BC472" s="315"/>
      <c r="BD472" s="315"/>
      <c r="BE472" s="315"/>
      <c r="BF472" s="315"/>
      <c r="BG472" s="315"/>
      <c r="BH472" s="315"/>
      <c r="BI472" s="315"/>
      <c r="BJ472" s="315"/>
      <c r="BK472" s="315"/>
      <c r="BL472" s="315"/>
      <c r="BM472" s="315"/>
      <c r="BN472" s="315"/>
      <c r="BO472" s="315"/>
      <c r="BP472" s="315"/>
      <c r="BQ472" s="315"/>
      <c r="BR472" s="315"/>
      <c r="BS472" s="315"/>
      <c r="BT472" s="315"/>
      <c r="BU472" s="315"/>
      <c r="BV472" s="315"/>
      <c r="BW472" s="315"/>
      <c r="BX472" s="315"/>
      <c r="BY472" s="315"/>
      <c r="BZ472" s="315"/>
      <c r="CA472" s="315"/>
      <c r="CB472" s="315"/>
      <c r="CC472" s="315"/>
    </row>
    <row r="473" spans="1:87" s="132" customFormat="1" ht="26.25" thickBot="1" x14ac:dyDescent="0.25">
      <c r="A473" s="474">
        <v>6</v>
      </c>
      <c r="B473" s="464"/>
      <c r="C473" s="467" t="s">
        <v>542</v>
      </c>
      <c r="D473" s="346"/>
      <c r="E473" s="346"/>
      <c r="F473" s="346"/>
      <c r="G473" s="462" t="s">
        <v>487</v>
      </c>
      <c r="H473" s="464"/>
      <c r="I473" s="462"/>
      <c r="J473" s="467" t="s">
        <v>493</v>
      </c>
      <c r="K473" s="462"/>
      <c r="L473" s="462"/>
      <c r="M473" s="462"/>
      <c r="N473" s="459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0"/>
      <c r="AA473" s="210"/>
      <c r="AB473" s="210"/>
      <c r="AC473" s="210"/>
      <c r="AD473" s="210"/>
      <c r="AE473" s="210"/>
      <c r="AF473" s="210"/>
      <c r="AG473" s="210"/>
      <c r="AH473" s="210"/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315"/>
      <c r="AZ473" s="315"/>
      <c r="BA473" s="315"/>
      <c r="BB473" s="315"/>
      <c r="BC473" s="315"/>
      <c r="BD473" s="315"/>
      <c r="BE473" s="315"/>
      <c r="BF473" s="315"/>
      <c r="BG473" s="315"/>
      <c r="BH473" s="315"/>
      <c r="BI473" s="315"/>
      <c r="BJ473" s="315"/>
      <c r="BK473" s="315"/>
      <c r="BL473" s="315"/>
      <c r="BM473" s="315"/>
      <c r="BN473" s="315"/>
      <c r="BO473" s="315"/>
      <c r="BP473" s="315"/>
      <c r="BQ473" s="315"/>
      <c r="BR473" s="315"/>
      <c r="BS473" s="315"/>
      <c r="BT473" s="315"/>
      <c r="BU473" s="315"/>
      <c r="BV473" s="315"/>
      <c r="BW473" s="315"/>
      <c r="BX473" s="315"/>
      <c r="BY473" s="315"/>
      <c r="BZ473" s="315"/>
      <c r="CA473" s="315"/>
      <c r="CB473" s="315"/>
      <c r="CC473" s="315"/>
      <c r="CD473" s="315"/>
      <c r="CE473" s="315"/>
      <c r="CF473" s="315"/>
      <c r="CG473" s="315"/>
      <c r="CH473" s="315"/>
      <c r="CI473" s="315"/>
    </row>
    <row r="474" spans="1:87" s="337" customFormat="1" ht="14.25" thickBot="1" x14ac:dyDescent="0.25">
      <c r="A474" s="664" t="s">
        <v>108</v>
      </c>
      <c r="B474" s="682"/>
      <c r="C474" s="682"/>
      <c r="D474" s="682"/>
      <c r="E474" s="682"/>
      <c r="F474" s="682"/>
      <c r="G474" s="682"/>
      <c r="H474" s="682"/>
      <c r="I474" s="682"/>
      <c r="J474" s="682"/>
      <c r="K474" s="682"/>
      <c r="L474" s="682"/>
      <c r="M474" s="682"/>
      <c r="N474" s="683"/>
      <c r="O474" s="615"/>
      <c r="P474" s="393"/>
      <c r="Q474" s="393"/>
      <c r="R474" s="393"/>
      <c r="S474" s="393"/>
      <c r="T474" s="393"/>
      <c r="U474" s="393"/>
      <c r="V474" s="393"/>
      <c r="W474" s="393"/>
      <c r="X474" s="393"/>
      <c r="Y474" s="393"/>
      <c r="Z474" s="393"/>
      <c r="AA474" s="393"/>
      <c r="AB474" s="393"/>
      <c r="AC474" s="393"/>
      <c r="AD474" s="393"/>
      <c r="AE474" s="393"/>
      <c r="AF474" s="393"/>
      <c r="AG474" s="393"/>
      <c r="AH474" s="393"/>
      <c r="AI474" s="393"/>
      <c r="AJ474" s="393"/>
      <c r="AK474" s="393"/>
      <c r="AL474" s="393"/>
      <c r="AM474" s="393"/>
      <c r="AN474" s="393"/>
      <c r="AO474" s="393"/>
      <c r="AP474" s="393"/>
      <c r="AQ474" s="393"/>
      <c r="AR474" s="393"/>
      <c r="AS474" s="393"/>
      <c r="AT474" s="393"/>
      <c r="AU474" s="393"/>
      <c r="AV474" s="393"/>
      <c r="AW474" s="393"/>
      <c r="AX474" s="393"/>
      <c r="AY474" s="315"/>
      <c r="AZ474" s="315"/>
      <c r="BA474" s="315"/>
      <c r="BB474" s="315"/>
      <c r="BC474" s="315"/>
      <c r="BD474" s="315"/>
      <c r="BE474" s="315"/>
      <c r="BF474" s="315"/>
      <c r="BG474" s="315"/>
      <c r="BH474" s="315"/>
      <c r="BI474" s="315"/>
      <c r="BJ474" s="315"/>
      <c r="BK474" s="315"/>
      <c r="BL474" s="315"/>
      <c r="BM474" s="315"/>
      <c r="BN474" s="315"/>
      <c r="BO474" s="315"/>
      <c r="BP474" s="315"/>
      <c r="BQ474" s="315"/>
      <c r="BR474" s="315"/>
      <c r="BS474" s="315"/>
      <c r="BT474" s="315"/>
      <c r="BU474" s="315"/>
      <c r="BV474" s="315"/>
      <c r="BW474" s="315"/>
      <c r="BX474" s="315"/>
      <c r="BY474" s="315"/>
      <c r="BZ474" s="315"/>
      <c r="CA474" s="315"/>
      <c r="CB474" s="315"/>
      <c r="CC474" s="315"/>
      <c r="CD474" s="315"/>
      <c r="CE474" s="315"/>
      <c r="CF474" s="315"/>
      <c r="CG474" s="315"/>
      <c r="CH474" s="315"/>
      <c r="CI474" s="315"/>
    </row>
    <row r="475" spans="1:87" s="132" customFormat="1" ht="25.5" x14ac:dyDescent="0.2">
      <c r="A475" s="711">
        <v>1</v>
      </c>
      <c r="B475" s="716"/>
      <c r="C475" s="689" t="s">
        <v>508</v>
      </c>
      <c r="D475" s="508"/>
      <c r="E475" s="508"/>
      <c r="F475" s="508"/>
      <c r="G475" s="688" t="s">
        <v>543</v>
      </c>
      <c r="H475" s="486"/>
      <c r="I475" s="689"/>
      <c r="J475" s="145" t="s">
        <v>544</v>
      </c>
      <c r="K475" s="481"/>
      <c r="L475" s="481"/>
      <c r="M475" s="481"/>
      <c r="N475" s="481"/>
      <c r="O475" s="407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0"/>
      <c r="AA475" s="210"/>
      <c r="AB475" s="210"/>
      <c r="AC475" s="210"/>
      <c r="AD475" s="210"/>
      <c r="AE475" s="210"/>
      <c r="AF475" s="210"/>
      <c r="AG475" s="210"/>
      <c r="AH475" s="210"/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315"/>
      <c r="AZ475" s="315"/>
      <c r="BA475" s="315"/>
      <c r="BB475" s="315"/>
      <c r="BC475" s="315"/>
      <c r="BD475" s="315"/>
      <c r="BE475" s="315"/>
      <c r="BF475" s="315"/>
      <c r="BG475" s="315"/>
      <c r="BH475" s="315"/>
      <c r="BI475" s="315"/>
      <c r="BJ475" s="315"/>
      <c r="BK475" s="315"/>
      <c r="BL475" s="315"/>
      <c r="BM475" s="315"/>
      <c r="BN475" s="315"/>
      <c r="BO475" s="315"/>
      <c r="BP475" s="315"/>
      <c r="BQ475" s="315"/>
      <c r="BR475" s="315"/>
      <c r="BS475" s="315"/>
      <c r="BT475" s="315"/>
      <c r="BU475" s="315"/>
      <c r="BV475" s="315"/>
      <c r="BW475" s="315"/>
      <c r="BX475" s="315"/>
      <c r="BY475" s="315"/>
      <c r="BZ475" s="315"/>
      <c r="CA475" s="315"/>
      <c r="CB475" s="315"/>
      <c r="CC475" s="315"/>
      <c r="CD475" s="315"/>
      <c r="CE475" s="315"/>
      <c r="CF475" s="315"/>
      <c r="CG475" s="315"/>
      <c r="CH475" s="315"/>
      <c r="CI475" s="315"/>
    </row>
    <row r="476" spans="1:87" s="315" customFormat="1" x14ac:dyDescent="0.2">
      <c r="A476" s="711"/>
      <c r="B476" s="716"/>
      <c r="C476" s="715"/>
      <c r="D476" s="502"/>
      <c r="E476" s="502"/>
      <c r="F476" s="502"/>
      <c r="G476" s="688"/>
      <c r="H476" s="502"/>
      <c r="I476" s="715"/>
      <c r="J476" s="170" t="s">
        <v>545</v>
      </c>
      <c r="K476" s="454"/>
      <c r="L476" s="454"/>
      <c r="M476" s="452"/>
      <c r="N476" s="330"/>
      <c r="O476" s="454"/>
      <c r="P476" s="386"/>
      <c r="Q476" s="386"/>
      <c r="R476" s="386"/>
      <c r="S476" s="386"/>
      <c r="T476" s="386"/>
      <c r="U476" s="386"/>
      <c r="V476" s="386"/>
      <c r="W476" s="386"/>
      <c r="X476" s="386"/>
      <c r="Y476" s="386"/>
      <c r="Z476" s="386"/>
      <c r="AA476" s="386"/>
      <c r="AB476" s="386"/>
      <c r="AC476" s="386"/>
      <c r="AD476" s="386"/>
      <c r="AE476" s="386"/>
      <c r="AF476" s="386"/>
      <c r="AG476" s="386"/>
      <c r="AH476" s="386"/>
      <c r="AI476" s="386"/>
      <c r="AJ476" s="386"/>
      <c r="AK476" s="386"/>
      <c r="AL476" s="386"/>
      <c r="AM476" s="386"/>
      <c r="AN476" s="386"/>
      <c r="AO476" s="386"/>
      <c r="AP476" s="386"/>
      <c r="AQ476" s="386"/>
      <c r="AR476" s="386"/>
      <c r="AS476" s="386"/>
      <c r="AT476" s="386"/>
      <c r="AU476" s="386"/>
      <c r="AV476" s="386"/>
      <c r="AW476" s="386"/>
      <c r="AX476" s="386"/>
    </row>
    <row r="477" spans="1:87" s="315" customFormat="1" x14ac:dyDescent="0.2">
      <c r="A477" s="711"/>
      <c r="B477" s="716"/>
      <c r="C477" s="715"/>
      <c r="D477" s="502"/>
      <c r="E477" s="502"/>
      <c r="F477" s="502"/>
      <c r="G477" s="688"/>
      <c r="H477" s="502"/>
      <c r="I477" s="715"/>
      <c r="J477" s="170" t="s">
        <v>546</v>
      </c>
      <c r="K477" s="454"/>
      <c r="L477" s="454"/>
      <c r="M477" s="452"/>
      <c r="N477" s="330"/>
      <c r="O477" s="454"/>
      <c r="P477" s="386"/>
      <c r="Q477" s="386"/>
      <c r="R477" s="386"/>
      <c r="S477" s="386"/>
      <c r="T477" s="386"/>
      <c r="U477" s="386"/>
      <c r="V477" s="386"/>
      <c r="W477" s="386"/>
      <c r="X477" s="386"/>
      <c r="Y477" s="386"/>
      <c r="Z477" s="386"/>
      <c r="AA477" s="386"/>
      <c r="AB477" s="386"/>
      <c r="AC477" s="386"/>
      <c r="AD477" s="386"/>
      <c r="AE477" s="386"/>
      <c r="AF477" s="386"/>
      <c r="AG477" s="386"/>
      <c r="AH477" s="386"/>
      <c r="AI477" s="386"/>
      <c r="AJ477" s="386"/>
      <c r="AK477" s="386"/>
      <c r="AL477" s="386"/>
      <c r="AM477" s="386"/>
      <c r="AN477" s="386"/>
      <c r="AO477" s="386"/>
      <c r="AP477" s="386"/>
      <c r="AQ477" s="386"/>
      <c r="AR477" s="386"/>
      <c r="AS477" s="386"/>
      <c r="AT477" s="386"/>
      <c r="AU477" s="386"/>
      <c r="AV477" s="386"/>
      <c r="AW477" s="386"/>
      <c r="AX477" s="386"/>
    </row>
    <row r="478" spans="1:87" s="315" customFormat="1" x14ac:dyDescent="0.2">
      <c r="A478" s="711"/>
      <c r="B478" s="716"/>
      <c r="C478" s="715"/>
      <c r="D478" s="502"/>
      <c r="E478" s="502"/>
      <c r="F478" s="502"/>
      <c r="G478" s="688"/>
      <c r="H478" s="502"/>
      <c r="I478" s="715"/>
      <c r="J478" s="170" t="s">
        <v>547</v>
      </c>
      <c r="K478" s="454"/>
      <c r="L478" s="454"/>
      <c r="M478" s="452"/>
      <c r="N478" s="330"/>
      <c r="O478" s="454"/>
      <c r="P478" s="386"/>
      <c r="Q478" s="386"/>
      <c r="R478" s="386"/>
      <c r="S478" s="386"/>
      <c r="T478" s="386"/>
      <c r="U478" s="386"/>
      <c r="V478" s="386"/>
      <c r="W478" s="386"/>
      <c r="X478" s="386"/>
      <c r="Y478" s="386"/>
      <c r="Z478" s="386"/>
      <c r="AA478" s="386"/>
      <c r="AB478" s="386"/>
      <c r="AC478" s="386"/>
      <c r="AD478" s="386"/>
      <c r="AE478" s="386"/>
      <c r="AF478" s="386"/>
      <c r="AG478" s="386"/>
      <c r="AH478" s="386"/>
      <c r="AI478" s="386"/>
      <c r="AJ478" s="386"/>
      <c r="AK478" s="386"/>
      <c r="AL478" s="386"/>
      <c r="AM478" s="386"/>
      <c r="AN478" s="386"/>
      <c r="AO478" s="386"/>
      <c r="AP478" s="386"/>
      <c r="AQ478" s="386"/>
      <c r="AR478" s="386"/>
      <c r="AS478" s="386"/>
      <c r="AT478" s="386"/>
      <c r="AU478" s="386"/>
      <c r="AV478" s="386"/>
      <c r="AW478" s="386"/>
      <c r="AX478" s="386"/>
    </row>
    <row r="479" spans="1:87" s="315" customFormat="1" x14ac:dyDescent="0.2">
      <c r="A479" s="711"/>
      <c r="B479" s="716"/>
      <c r="C479" s="715"/>
      <c r="D479" s="502"/>
      <c r="E479" s="502"/>
      <c r="F479" s="502"/>
      <c r="G479" s="688"/>
      <c r="H479" s="502"/>
      <c r="I479" s="715"/>
      <c r="J479" s="170" t="s">
        <v>499</v>
      </c>
      <c r="K479" s="454"/>
      <c r="L479" s="454"/>
      <c r="M479" s="452"/>
      <c r="N479" s="452"/>
      <c r="O479" s="454"/>
      <c r="P479" s="386"/>
      <c r="Q479" s="386"/>
      <c r="R479" s="386"/>
      <c r="S479" s="386"/>
      <c r="T479" s="386"/>
      <c r="U479" s="386"/>
      <c r="V479" s="386"/>
      <c r="W479" s="386"/>
      <c r="X479" s="386"/>
      <c r="Y479" s="386"/>
      <c r="Z479" s="386"/>
      <c r="AA479" s="386"/>
      <c r="AB479" s="386"/>
      <c r="AC479" s="386"/>
      <c r="AD479" s="386"/>
      <c r="AE479" s="386"/>
      <c r="AF479" s="386"/>
      <c r="AG479" s="386"/>
      <c r="AH479" s="386"/>
      <c r="AI479" s="386"/>
      <c r="AJ479" s="386"/>
      <c r="AK479" s="386"/>
      <c r="AL479" s="386"/>
      <c r="AM479" s="386"/>
      <c r="AN479" s="386"/>
      <c r="AO479" s="386"/>
      <c r="AP479" s="386"/>
      <c r="AQ479" s="386"/>
      <c r="AR479" s="386"/>
      <c r="AS479" s="386"/>
      <c r="AT479" s="386"/>
      <c r="AU479" s="386"/>
      <c r="AV479" s="386"/>
      <c r="AW479" s="386"/>
      <c r="AX479" s="386"/>
    </row>
    <row r="480" spans="1:87" s="315" customFormat="1" x14ac:dyDescent="0.2">
      <c r="A480" s="711"/>
      <c r="B480" s="716"/>
      <c r="C480" s="715"/>
      <c r="D480" s="502"/>
      <c r="E480" s="502"/>
      <c r="F480" s="502"/>
      <c r="G480" s="688"/>
      <c r="H480" s="502"/>
      <c r="I480" s="715"/>
      <c r="J480" s="170" t="s">
        <v>500</v>
      </c>
      <c r="K480" s="454"/>
      <c r="L480" s="454"/>
      <c r="M480" s="452"/>
      <c r="N480" s="330"/>
      <c r="O480" s="454"/>
      <c r="P480" s="386"/>
      <c r="Q480" s="386"/>
      <c r="R480" s="386"/>
      <c r="S480" s="386"/>
      <c r="T480" s="386"/>
      <c r="U480" s="386"/>
      <c r="V480" s="386"/>
      <c r="W480" s="386"/>
      <c r="X480" s="386"/>
      <c r="Y480" s="386"/>
      <c r="Z480" s="386"/>
      <c r="AA480" s="386"/>
      <c r="AB480" s="386"/>
      <c r="AC480" s="386"/>
      <c r="AD480" s="386"/>
      <c r="AE480" s="386"/>
      <c r="AF480" s="386"/>
      <c r="AG480" s="386"/>
      <c r="AH480" s="386"/>
      <c r="AI480" s="386"/>
      <c r="AJ480" s="386"/>
      <c r="AK480" s="386"/>
      <c r="AL480" s="386"/>
      <c r="AM480" s="386"/>
      <c r="AN480" s="386"/>
      <c r="AO480" s="386"/>
      <c r="AP480" s="386"/>
      <c r="AQ480" s="386"/>
      <c r="AR480" s="386"/>
      <c r="AS480" s="386"/>
      <c r="AT480" s="386"/>
      <c r="AU480" s="386"/>
      <c r="AV480" s="386"/>
      <c r="AW480" s="386"/>
      <c r="AX480" s="386"/>
    </row>
    <row r="481" spans="1:87" s="315" customFormat="1" ht="25.5" x14ac:dyDescent="0.2">
      <c r="A481" s="712"/>
      <c r="B481" s="716"/>
      <c r="C481" s="715"/>
      <c r="D481" s="502"/>
      <c r="E481" s="502"/>
      <c r="F481" s="502"/>
      <c r="G481" s="689"/>
      <c r="H481" s="502"/>
      <c r="I481" s="715"/>
      <c r="J481" s="170" t="s">
        <v>548</v>
      </c>
      <c r="K481" s="454"/>
      <c r="L481" s="454"/>
      <c r="M481" s="452"/>
      <c r="N481" s="452"/>
      <c r="O481" s="454"/>
      <c r="P481" s="386"/>
      <c r="Q481" s="386"/>
      <c r="R481" s="386"/>
      <c r="S481" s="386"/>
      <c r="T481" s="386"/>
      <c r="U481" s="386"/>
      <c r="V481" s="386"/>
      <c r="W481" s="386"/>
      <c r="X481" s="386"/>
      <c r="Y481" s="386"/>
      <c r="Z481" s="386"/>
      <c r="AA481" s="386"/>
      <c r="AB481" s="386"/>
      <c r="AC481" s="386"/>
      <c r="AD481" s="386"/>
      <c r="AE481" s="386"/>
      <c r="AF481" s="386"/>
      <c r="AG481" s="386"/>
      <c r="AH481" s="386"/>
      <c r="AI481" s="386"/>
      <c r="AJ481" s="386"/>
      <c r="AK481" s="386"/>
      <c r="AL481" s="386"/>
      <c r="AM481" s="386"/>
      <c r="AN481" s="386"/>
      <c r="AO481" s="386"/>
      <c r="AP481" s="386"/>
      <c r="AQ481" s="386"/>
      <c r="AR481" s="386"/>
      <c r="AS481" s="386"/>
      <c r="AT481" s="386"/>
      <c r="AU481" s="386"/>
      <c r="AV481" s="386"/>
      <c r="AW481" s="386"/>
      <c r="AX481" s="386"/>
    </row>
    <row r="482" spans="1:87" s="403" customFormat="1" ht="13.5" thickBot="1" x14ac:dyDescent="0.25">
      <c r="A482" s="506"/>
      <c r="B482" s="514"/>
      <c r="C482" s="517"/>
      <c r="D482" s="630"/>
      <c r="E482" s="630"/>
      <c r="F482" s="630"/>
      <c r="G482" s="499"/>
      <c r="H482" s="630"/>
      <c r="I482" s="512"/>
      <c r="J482" s="513"/>
      <c r="K482" s="514"/>
      <c r="L482" s="514"/>
      <c r="M482" s="512"/>
      <c r="N482" s="631"/>
      <c r="O482" s="442"/>
      <c r="P482" s="401">
        <f t="shared" ref="P482:AX482" si="36">SUM(P475:P481)/7</f>
        <v>0</v>
      </c>
      <c r="Q482" s="401">
        <f t="shared" si="36"/>
        <v>0</v>
      </c>
      <c r="R482" s="401">
        <f t="shared" si="36"/>
        <v>0</v>
      </c>
      <c r="S482" s="401">
        <f t="shared" si="36"/>
        <v>0</v>
      </c>
      <c r="T482" s="401">
        <f t="shared" si="36"/>
        <v>0</v>
      </c>
      <c r="U482" s="401">
        <f t="shared" si="36"/>
        <v>0</v>
      </c>
      <c r="V482" s="401">
        <f t="shared" si="36"/>
        <v>0</v>
      </c>
      <c r="W482" s="401">
        <f t="shared" si="36"/>
        <v>0</v>
      </c>
      <c r="X482" s="401">
        <f t="shared" si="36"/>
        <v>0</v>
      </c>
      <c r="Y482" s="401">
        <f t="shared" si="36"/>
        <v>0</v>
      </c>
      <c r="Z482" s="401">
        <f t="shared" si="36"/>
        <v>0</v>
      </c>
      <c r="AA482" s="401">
        <f t="shared" si="36"/>
        <v>0</v>
      </c>
      <c r="AB482" s="401">
        <f t="shared" si="36"/>
        <v>0</v>
      </c>
      <c r="AC482" s="401">
        <f t="shared" si="36"/>
        <v>0</v>
      </c>
      <c r="AD482" s="401">
        <f t="shared" si="36"/>
        <v>0</v>
      </c>
      <c r="AE482" s="401">
        <f t="shared" si="36"/>
        <v>0</v>
      </c>
      <c r="AF482" s="401">
        <f t="shared" si="36"/>
        <v>0</v>
      </c>
      <c r="AG482" s="401">
        <f t="shared" si="36"/>
        <v>0</v>
      </c>
      <c r="AH482" s="401">
        <f t="shared" si="36"/>
        <v>0</v>
      </c>
      <c r="AI482" s="401">
        <f t="shared" si="36"/>
        <v>0</v>
      </c>
      <c r="AJ482" s="401">
        <f t="shared" si="36"/>
        <v>0</v>
      </c>
      <c r="AK482" s="401">
        <f t="shared" si="36"/>
        <v>0</v>
      </c>
      <c r="AL482" s="401">
        <f t="shared" si="36"/>
        <v>0</v>
      </c>
      <c r="AM482" s="401">
        <f t="shared" si="36"/>
        <v>0</v>
      </c>
      <c r="AN482" s="401">
        <f t="shared" si="36"/>
        <v>0</v>
      </c>
      <c r="AO482" s="401">
        <f t="shared" si="36"/>
        <v>0</v>
      </c>
      <c r="AP482" s="401">
        <f t="shared" si="36"/>
        <v>0</v>
      </c>
      <c r="AQ482" s="401">
        <f t="shared" si="36"/>
        <v>0</v>
      </c>
      <c r="AR482" s="401">
        <f t="shared" si="36"/>
        <v>0</v>
      </c>
      <c r="AS482" s="401">
        <f t="shared" si="36"/>
        <v>0</v>
      </c>
      <c r="AT482" s="401">
        <f t="shared" si="36"/>
        <v>0</v>
      </c>
      <c r="AU482" s="401">
        <f t="shared" si="36"/>
        <v>0</v>
      </c>
      <c r="AV482" s="401">
        <f t="shared" si="36"/>
        <v>0</v>
      </c>
      <c r="AW482" s="401">
        <f t="shared" si="36"/>
        <v>0</v>
      </c>
      <c r="AX482" s="401">
        <f t="shared" si="36"/>
        <v>0</v>
      </c>
      <c r="AY482" s="315"/>
      <c r="AZ482" s="315"/>
      <c r="BA482" s="315"/>
      <c r="BB482" s="315"/>
      <c r="BC482" s="315"/>
      <c r="BD482" s="315"/>
      <c r="BE482" s="315"/>
      <c r="BF482" s="315"/>
      <c r="BG482" s="315"/>
      <c r="BH482" s="315"/>
      <c r="BI482" s="315"/>
      <c r="BJ482" s="315"/>
      <c r="BK482" s="315"/>
      <c r="BL482" s="315"/>
      <c r="BM482" s="315"/>
      <c r="BN482" s="315"/>
      <c r="BO482" s="315"/>
      <c r="BP482" s="315"/>
      <c r="BQ482" s="315"/>
      <c r="BR482" s="315"/>
      <c r="BS482" s="315"/>
      <c r="BT482" s="315"/>
      <c r="BU482" s="315"/>
      <c r="BV482" s="315"/>
      <c r="BW482" s="315"/>
      <c r="BX482" s="315"/>
      <c r="BY482" s="315"/>
      <c r="BZ482" s="315"/>
      <c r="CA482" s="315"/>
      <c r="CB482" s="315"/>
      <c r="CC482" s="315"/>
    </row>
    <row r="483" spans="1:87" s="337" customFormat="1" ht="14.25" thickBot="1" x14ac:dyDescent="0.25">
      <c r="A483" s="664" t="s">
        <v>49</v>
      </c>
      <c r="B483" s="682"/>
      <c r="C483" s="682"/>
      <c r="D483" s="682"/>
      <c r="E483" s="682"/>
      <c r="F483" s="682"/>
      <c r="G483" s="682"/>
      <c r="H483" s="682"/>
      <c r="I483" s="682"/>
      <c r="J483" s="682"/>
      <c r="K483" s="682"/>
      <c r="L483" s="682"/>
      <c r="M483" s="682"/>
      <c r="N483" s="683"/>
      <c r="O483" s="615"/>
      <c r="P483" s="393"/>
      <c r="Q483" s="393"/>
      <c r="R483" s="393"/>
      <c r="S483" s="393"/>
      <c r="T483" s="393"/>
      <c r="U483" s="393"/>
      <c r="V483" s="393"/>
      <c r="W483" s="393"/>
      <c r="X483" s="393"/>
      <c r="Y483" s="393"/>
      <c r="Z483" s="393"/>
      <c r="AA483" s="393"/>
      <c r="AB483" s="393"/>
      <c r="AC483" s="393"/>
      <c r="AD483" s="393"/>
      <c r="AE483" s="393"/>
      <c r="AF483" s="393"/>
      <c r="AG483" s="393"/>
      <c r="AH483" s="393"/>
      <c r="AI483" s="393"/>
      <c r="AJ483" s="393"/>
      <c r="AK483" s="393"/>
      <c r="AL483" s="393"/>
      <c r="AM483" s="393"/>
      <c r="AN483" s="393"/>
      <c r="AO483" s="393"/>
      <c r="AP483" s="393"/>
      <c r="AQ483" s="393"/>
      <c r="AR483" s="393"/>
      <c r="AS483" s="393"/>
      <c r="AT483" s="393"/>
      <c r="AU483" s="393"/>
      <c r="AV483" s="393"/>
      <c r="AW483" s="393"/>
      <c r="AX483" s="393"/>
      <c r="AY483" s="315"/>
      <c r="AZ483" s="315"/>
      <c r="BA483" s="315"/>
      <c r="BB483" s="315"/>
      <c r="BC483" s="315"/>
      <c r="BD483" s="315"/>
      <c r="BE483" s="315"/>
      <c r="BF483" s="315"/>
      <c r="BG483" s="315"/>
      <c r="BH483" s="315"/>
      <c r="BI483" s="315"/>
      <c r="BJ483" s="315"/>
      <c r="BK483" s="315"/>
      <c r="BL483" s="315"/>
      <c r="BM483" s="315"/>
      <c r="BN483" s="315"/>
      <c r="BO483" s="315"/>
      <c r="BP483" s="315"/>
      <c r="BQ483" s="315"/>
      <c r="BR483" s="315"/>
      <c r="BS483" s="315"/>
      <c r="BT483" s="315"/>
      <c r="BU483" s="315"/>
      <c r="BV483" s="315"/>
      <c r="BW483" s="315"/>
      <c r="BX483" s="315"/>
      <c r="BY483" s="315"/>
      <c r="BZ483" s="315"/>
      <c r="CA483" s="315"/>
      <c r="CB483" s="315"/>
      <c r="CC483" s="315"/>
      <c r="CD483" s="315"/>
      <c r="CE483" s="315"/>
      <c r="CF483" s="315"/>
      <c r="CG483" s="315"/>
      <c r="CH483" s="315"/>
      <c r="CI483" s="315"/>
    </row>
    <row r="484" spans="1:87" s="315" customFormat="1" ht="25.5" x14ac:dyDescent="0.2">
      <c r="A484" s="420">
        <v>1</v>
      </c>
      <c r="B484" s="466"/>
      <c r="C484" s="632" t="s">
        <v>549</v>
      </c>
      <c r="D484" s="389"/>
      <c r="E484" s="389"/>
      <c r="F484" s="389"/>
      <c r="G484" s="691" t="s">
        <v>550</v>
      </c>
      <c r="H484" s="389"/>
      <c r="I484" s="691"/>
      <c r="J484" s="468" t="s">
        <v>551</v>
      </c>
      <c r="K484" s="384"/>
      <c r="L484" s="384"/>
      <c r="M484" s="382"/>
      <c r="N484" s="463"/>
      <c r="O484" s="384"/>
      <c r="P484" s="384"/>
      <c r="Q484" s="384"/>
      <c r="R484" s="384"/>
      <c r="S484" s="384"/>
      <c r="T484" s="384"/>
      <c r="U484" s="384"/>
      <c r="V484" s="384"/>
      <c r="W484" s="384"/>
      <c r="X484" s="384"/>
      <c r="Y484" s="384"/>
      <c r="Z484" s="384"/>
      <c r="AA484" s="384"/>
      <c r="AB484" s="384"/>
      <c r="AC484" s="384"/>
      <c r="AD484" s="384"/>
      <c r="AE484" s="384"/>
      <c r="AF484" s="384"/>
      <c r="AG484" s="384"/>
      <c r="AH484" s="384"/>
      <c r="AI484" s="384"/>
      <c r="AJ484" s="384"/>
      <c r="AK484" s="384"/>
      <c r="AL484" s="384"/>
      <c r="AM484" s="384"/>
      <c r="AN484" s="384"/>
      <c r="AO484" s="384"/>
      <c r="AP484" s="384"/>
      <c r="AQ484" s="384"/>
      <c r="AR484" s="384"/>
      <c r="AS484" s="384"/>
      <c r="AT484" s="384"/>
      <c r="AU484" s="384"/>
      <c r="AV484" s="384"/>
      <c r="AW484" s="384"/>
      <c r="AX484" s="384"/>
    </row>
    <row r="485" spans="1:87" s="132" customFormat="1" ht="26.25" thickBot="1" x14ac:dyDescent="0.25">
      <c r="A485" s="424">
        <v>2</v>
      </c>
      <c r="B485" s="386"/>
      <c r="C485" s="377" t="s">
        <v>47</v>
      </c>
      <c r="D485" s="311"/>
      <c r="E485" s="311"/>
      <c r="F485" s="311"/>
      <c r="G485" s="691"/>
      <c r="H485" s="386"/>
      <c r="I485" s="691"/>
      <c r="J485" s="467" t="s">
        <v>493</v>
      </c>
      <c r="K485" s="378"/>
      <c r="L485" s="378"/>
      <c r="M485" s="378"/>
      <c r="N485" s="378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  <c r="AA485" s="210"/>
      <c r="AB485" s="210"/>
      <c r="AC485" s="210"/>
      <c r="AD485" s="210"/>
      <c r="AE485" s="210"/>
      <c r="AF485" s="210"/>
      <c r="AG485" s="210"/>
      <c r="AH485" s="210"/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315"/>
      <c r="AZ485" s="315"/>
      <c r="BA485" s="315"/>
      <c r="BB485" s="315"/>
      <c r="BC485" s="315"/>
      <c r="BD485" s="315"/>
      <c r="BE485" s="315"/>
      <c r="BF485" s="315"/>
      <c r="BG485" s="315"/>
      <c r="BH485" s="315"/>
      <c r="BI485" s="315"/>
      <c r="BJ485" s="315"/>
      <c r="BK485" s="315"/>
      <c r="BL485" s="315"/>
      <c r="BM485" s="315"/>
      <c r="BN485" s="315"/>
      <c r="BO485" s="315"/>
      <c r="BP485" s="315"/>
      <c r="BQ485" s="315"/>
      <c r="BR485" s="315"/>
      <c r="BS485" s="315"/>
      <c r="BT485" s="315"/>
      <c r="BU485" s="315"/>
      <c r="BV485" s="315"/>
      <c r="BW485" s="315"/>
      <c r="BX485" s="315"/>
      <c r="BY485" s="315"/>
      <c r="BZ485" s="315"/>
      <c r="CA485" s="315"/>
      <c r="CB485" s="315"/>
      <c r="CC485" s="315"/>
      <c r="CD485" s="315"/>
      <c r="CE485" s="315"/>
      <c r="CF485" s="315"/>
      <c r="CG485" s="315"/>
      <c r="CH485" s="315"/>
      <c r="CI485" s="315"/>
    </row>
    <row r="486" spans="1:87" s="132" customFormat="1" ht="39" thickBot="1" x14ac:dyDescent="0.25">
      <c r="A486" s="424">
        <v>3</v>
      </c>
      <c r="B486" s="386"/>
      <c r="C486" s="377" t="s">
        <v>552</v>
      </c>
      <c r="D486" s="311"/>
      <c r="E486" s="311"/>
      <c r="F486" s="311"/>
      <c r="G486" s="691"/>
      <c r="H486" s="386"/>
      <c r="I486" s="714"/>
      <c r="J486" s="627" t="s">
        <v>493</v>
      </c>
      <c r="K486" s="628"/>
      <c r="L486" s="378"/>
      <c r="M486" s="378"/>
      <c r="N486" s="378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0"/>
      <c r="AA486" s="210"/>
      <c r="AB486" s="210"/>
      <c r="AC486" s="210"/>
      <c r="AD486" s="210"/>
      <c r="AE486" s="210"/>
      <c r="AF486" s="210"/>
      <c r="AG486" s="210"/>
      <c r="AH486" s="210"/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315"/>
      <c r="AZ486" s="315"/>
      <c r="BA486" s="315"/>
      <c r="BB486" s="315"/>
      <c r="BC486" s="315"/>
      <c r="BD486" s="315"/>
      <c r="BE486" s="315"/>
      <c r="BF486" s="315"/>
      <c r="BG486" s="315"/>
      <c r="BH486" s="315"/>
      <c r="BI486" s="315"/>
      <c r="BJ486" s="315"/>
      <c r="BK486" s="315"/>
      <c r="BL486" s="315"/>
      <c r="BM486" s="315"/>
      <c r="BN486" s="315"/>
      <c r="BO486" s="315"/>
      <c r="BP486" s="315"/>
      <c r="BQ486" s="315"/>
      <c r="BR486" s="315"/>
      <c r="BS486" s="315"/>
      <c r="BT486" s="315"/>
      <c r="BU486" s="315"/>
      <c r="BV486" s="315"/>
      <c r="BW486" s="315"/>
      <c r="BX486" s="315"/>
      <c r="BY486" s="315"/>
      <c r="BZ486" s="315"/>
      <c r="CA486" s="315"/>
      <c r="CB486" s="315"/>
      <c r="CC486" s="315"/>
      <c r="CD486" s="315"/>
      <c r="CE486" s="315"/>
      <c r="CF486" s="315"/>
      <c r="CG486" s="315"/>
      <c r="CH486" s="315"/>
      <c r="CI486" s="315"/>
    </row>
    <row r="487" spans="1:87" s="132" customFormat="1" ht="26.25" thickBot="1" x14ac:dyDescent="0.25">
      <c r="A487" s="474">
        <v>4</v>
      </c>
      <c r="B487" s="464"/>
      <c r="C487" s="467" t="s">
        <v>48</v>
      </c>
      <c r="D487" s="603"/>
      <c r="E487" s="603"/>
      <c r="F487" s="603"/>
      <c r="G487" s="691"/>
      <c r="H487" s="464"/>
      <c r="I487" s="691"/>
      <c r="J487" s="468" t="s">
        <v>493</v>
      </c>
      <c r="K487" s="462"/>
      <c r="L487" s="462"/>
      <c r="M487" s="462"/>
      <c r="N487" s="462"/>
      <c r="O487" s="407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0"/>
      <c r="AA487" s="210"/>
      <c r="AB487" s="210"/>
      <c r="AC487" s="210"/>
      <c r="AD487" s="210"/>
      <c r="AE487" s="210"/>
      <c r="AF487" s="210"/>
      <c r="AG487" s="210"/>
      <c r="AH487" s="210"/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315"/>
      <c r="AZ487" s="315"/>
      <c r="BA487" s="315"/>
      <c r="BB487" s="315"/>
      <c r="BC487" s="315"/>
      <c r="BD487" s="315"/>
      <c r="BE487" s="315"/>
      <c r="BF487" s="315"/>
      <c r="BG487" s="315"/>
      <c r="BH487" s="315"/>
      <c r="BI487" s="315"/>
      <c r="BJ487" s="315"/>
      <c r="BK487" s="315"/>
      <c r="BL487" s="315"/>
      <c r="BM487" s="315"/>
      <c r="BN487" s="315"/>
      <c r="BO487" s="315"/>
      <c r="BP487" s="315"/>
      <c r="BQ487" s="315"/>
      <c r="BR487" s="315"/>
      <c r="BS487" s="315"/>
      <c r="BT487" s="315"/>
      <c r="BU487" s="315"/>
      <c r="BV487" s="315"/>
      <c r="BW487" s="315"/>
      <c r="BX487" s="315"/>
      <c r="BY487" s="315"/>
      <c r="BZ487" s="315"/>
      <c r="CA487" s="315"/>
      <c r="CB487" s="315"/>
      <c r="CC487" s="315"/>
      <c r="CD487" s="315"/>
      <c r="CE487" s="315"/>
      <c r="CF487" s="315"/>
      <c r="CG487" s="315"/>
      <c r="CH487" s="315"/>
      <c r="CI487" s="315"/>
    </row>
    <row r="488" spans="1:87" s="337" customFormat="1" ht="14.25" thickBot="1" x14ac:dyDescent="0.25">
      <c r="A488" s="664" t="s">
        <v>51</v>
      </c>
      <c r="B488" s="682"/>
      <c r="C488" s="682"/>
      <c r="D488" s="682"/>
      <c r="E488" s="682"/>
      <c r="F488" s="682"/>
      <c r="G488" s="682"/>
      <c r="H488" s="682"/>
      <c r="I488" s="682"/>
      <c r="J488" s="682"/>
      <c r="K488" s="682"/>
      <c r="L488" s="682"/>
      <c r="M488" s="682"/>
      <c r="N488" s="683"/>
      <c r="O488" s="615"/>
      <c r="P488" s="393"/>
      <c r="Q488" s="393"/>
      <c r="R488" s="393"/>
      <c r="S488" s="393"/>
      <c r="T488" s="393"/>
      <c r="U488" s="393"/>
      <c r="V488" s="393"/>
      <c r="W488" s="393"/>
      <c r="X488" s="393"/>
      <c r="Y488" s="393"/>
      <c r="Z488" s="393"/>
      <c r="AA488" s="393"/>
      <c r="AB488" s="393"/>
      <c r="AC488" s="393"/>
      <c r="AD488" s="393"/>
      <c r="AE488" s="393"/>
      <c r="AF488" s="393"/>
      <c r="AG488" s="393"/>
      <c r="AH488" s="393"/>
      <c r="AI488" s="393"/>
      <c r="AJ488" s="393"/>
      <c r="AK488" s="393"/>
      <c r="AL488" s="393"/>
      <c r="AM488" s="393"/>
      <c r="AN488" s="393"/>
      <c r="AO488" s="393"/>
      <c r="AP488" s="393"/>
      <c r="AQ488" s="393"/>
      <c r="AR488" s="393"/>
      <c r="AS488" s="393"/>
      <c r="AT488" s="393"/>
      <c r="AU488" s="393"/>
      <c r="AV488" s="393"/>
      <c r="AW488" s="393"/>
      <c r="AX488" s="393"/>
      <c r="AY488" s="315"/>
      <c r="AZ488" s="315"/>
      <c r="BA488" s="315"/>
      <c r="BB488" s="315"/>
      <c r="BC488" s="315"/>
      <c r="BD488" s="315"/>
      <c r="BE488" s="315"/>
      <c r="BF488" s="315"/>
      <c r="BG488" s="315"/>
      <c r="BH488" s="315"/>
      <c r="BI488" s="315"/>
      <c r="BJ488" s="315"/>
      <c r="BK488" s="315"/>
      <c r="BL488" s="315"/>
      <c r="BM488" s="315"/>
      <c r="BN488" s="315"/>
      <c r="BO488" s="315"/>
      <c r="BP488" s="315"/>
      <c r="BQ488" s="315"/>
      <c r="BR488" s="315"/>
      <c r="BS488" s="315"/>
      <c r="BT488" s="315"/>
      <c r="BU488" s="315"/>
      <c r="BV488" s="315"/>
      <c r="BW488" s="315"/>
      <c r="BX488" s="315"/>
      <c r="BY488" s="315"/>
      <c r="BZ488" s="315"/>
      <c r="CA488" s="315"/>
      <c r="CB488" s="315"/>
      <c r="CC488" s="315"/>
      <c r="CD488" s="315"/>
      <c r="CE488" s="315"/>
      <c r="CF488" s="315"/>
      <c r="CG488" s="315"/>
      <c r="CH488" s="315"/>
      <c r="CI488" s="315"/>
    </row>
    <row r="489" spans="1:87" s="315" customFormat="1" ht="25.5" x14ac:dyDescent="0.2">
      <c r="A489" s="475">
        <v>1</v>
      </c>
      <c r="B489" s="466"/>
      <c r="C489" s="121" t="s">
        <v>47</v>
      </c>
      <c r="D489" s="389"/>
      <c r="E489" s="389"/>
      <c r="F489" s="389"/>
      <c r="G489" s="691" t="s">
        <v>553</v>
      </c>
      <c r="H489" s="389"/>
      <c r="I489" s="691"/>
      <c r="J489" s="468" t="s">
        <v>493</v>
      </c>
      <c r="K489" s="466"/>
      <c r="L489" s="466"/>
      <c r="M489" s="463"/>
      <c r="N489" s="463"/>
      <c r="O489" s="386"/>
      <c r="P489" s="386"/>
      <c r="Q489" s="386"/>
      <c r="R489" s="386"/>
      <c r="S489" s="386"/>
      <c r="T489" s="386"/>
      <c r="U489" s="386"/>
      <c r="V489" s="386"/>
      <c r="W489" s="386"/>
      <c r="X489" s="386"/>
      <c r="Y489" s="386"/>
      <c r="Z489" s="386"/>
      <c r="AA489" s="386"/>
      <c r="AB489" s="386"/>
      <c r="AC489" s="386"/>
      <c r="AD489" s="386"/>
      <c r="AE489" s="386"/>
      <c r="AF489" s="386"/>
      <c r="AG489" s="386"/>
      <c r="AH489" s="386"/>
      <c r="AI489" s="386"/>
      <c r="AJ489" s="386"/>
      <c r="AK489" s="386"/>
      <c r="AL489" s="386"/>
      <c r="AM489" s="386"/>
      <c r="AN489" s="386"/>
      <c r="AO489" s="386"/>
      <c r="AP489" s="386"/>
      <c r="AQ489" s="386"/>
      <c r="AR489" s="386"/>
      <c r="AS489" s="386"/>
      <c r="AT489" s="386"/>
      <c r="AU489" s="386"/>
      <c r="AV489" s="386"/>
      <c r="AW489" s="386"/>
      <c r="AX489" s="386"/>
    </row>
    <row r="490" spans="1:87" s="315" customFormat="1" ht="38.25" x14ac:dyDescent="0.2">
      <c r="A490" s="424">
        <v>2</v>
      </c>
      <c r="B490" s="386"/>
      <c r="C490" s="311" t="s">
        <v>554</v>
      </c>
      <c r="D490" s="390"/>
      <c r="E490" s="390"/>
      <c r="F490" s="390"/>
      <c r="G490" s="691"/>
      <c r="H490" s="390"/>
      <c r="I490" s="691"/>
      <c r="J490" s="430" t="s">
        <v>493</v>
      </c>
      <c r="K490" s="386"/>
      <c r="L490" s="386"/>
      <c r="M490" s="378"/>
      <c r="N490" s="378"/>
      <c r="O490" s="386"/>
      <c r="P490" s="386"/>
      <c r="Q490" s="386"/>
      <c r="R490" s="386"/>
      <c r="S490" s="386"/>
      <c r="T490" s="386"/>
      <c r="U490" s="386"/>
      <c r="V490" s="386"/>
      <c r="W490" s="386"/>
      <c r="X490" s="386"/>
      <c r="Y490" s="386"/>
      <c r="Z490" s="386"/>
      <c r="AA490" s="386"/>
      <c r="AB490" s="386"/>
      <c r="AC490" s="386"/>
      <c r="AD490" s="386"/>
      <c r="AE490" s="386"/>
      <c r="AF490" s="386"/>
      <c r="AG490" s="386"/>
      <c r="AH490" s="386"/>
      <c r="AI490" s="386"/>
      <c r="AJ490" s="386"/>
      <c r="AK490" s="386"/>
      <c r="AL490" s="386"/>
      <c r="AM490" s="386"/>
      <c r="AN490" s="386"/>
      <c r="AO490" s="386"/>
      <c r="AP490" s="386"/>
      <c r="AQ490" s="386"/>
      <c r="AR490" s="386"/>
      <c r="AS490" s="386"/>
      <c r="AT490" s="386"/>
      <c r="AU490" s="386"/>
      <c r="AV490" s="386"/>
      <c r="AW490" s="386"/>
      <c r="AX490" s="386"/>
    </row>
    <row r="491" spans="1:87" s="315" customFormat="1" ht="26.25" thickBot="1" x14ac:dyDescent="0.25">
      <c r="A491" s="474">
        <v>3</v>
      </c>
      <c r="B491" s="464"/>
      <c r="C491" s="346" t="s">
        <v>48</v>
      </c>
      <c r="D491" s="603"/>
      <c r="E491" s="603"/>
      <c r="F491" s="603"/>
      <c r="G491" s="691"/>
      <c r="H491" s="603"/>
      <c r="I491" s="691"/>
      <c r="J491" s="430" t="s">
        <v>493</v>
      </c>
      <c r="K491" s="464"/>
      <c r="L491" s="464"/>
      <c r="M491" s="462"/>
      <c r="N491" s="462"/>
      <c r="O491" s="386"/>
      <c r="P491" s="386"/>
      <c r="Q491" s="386"/>
      <c r="R491" s="386"/>
      <c r="S491" s="386"/>
      <c r="T491" s="386"/>
      <c r="U491" s="386"/>
      <c r="V491" s="386"/>
      <c r="W491" s="386"/>
      <c r="X491" s="386"/>
      <c r="Y491" s="386"/>
      <c r="Z491" s="386"/>
      <c r="AA491" s="386"/>
      <c r="AB491" s="386"/>
      <c r="AC491" s="386"/>
      <c r="AD491" s="386"/>
      <c r="AE491" s="386"/>
      <c r="AF491" s="386"/>
      <c r="AG491" s="386"/>
      <c r="AH491" s="386"/>
      <c r="AI491" s="386"/>
      <c r="AJ491" s="386"/>
      <c r="AK491" s="386"/>
      <c r="AL491" s="386"/>
      <c r="AM491" s="386"/>
      <c r="AN491" s="386"/>
      <c r="AO491" s="386"/>
      <c r="AP491" s="386"/>
      <c r="AQ491" s="386"/>
      <c r="AR491" s="386"/>
      <c r="AS491" s="386"/>
      <c r="AT491" s="386"/>
      <c r="AU491" s="386"/>
      <c r="AV491" s="386"/>
      <c r="AW491" s="386"/>
      <c r="AX491" s="386"/>
    </row>
    <row r="492" spans="1:87" s="337" customFormat="1" ht="14.25" thickBot="1" x14ac:dyDescent="0.25">
      <c r="A492" s="664" t="s">
        <v>67</v>
      </c>
      <c r="B492" s="682"/>
      <c r="C492" s="682"/>
      <c r="D492" s="682"/>
      <c r="E492" s="682"/>
      <c r="F492" s="682"/>
      <c r="G492" s="682"/>
      <c r="H492" s="682"/>
      <c r="I492" s="682"/>
      <c r="J492" s="682"/>
      <c r="K492" s="682"/>
      <c r="L492" s="682"/>
      <c r="M492" s="682"/>
      <c r="N492" s="683"/>
      <c r="O492" s="615"/>
      <c r="P492" s="393"/>
      <c r="Q492" s="393"/>
      <c r="R492" s="393"/>
      <c r="S492" s="393"/>
      <c r="T492" s="393"/>
      <c r="U492" s="393"/>
      <c r="V492" s="393"/>
      <c r="W492" s="393"/>
      <c r="X492" s="393"/>
      <c r="Y492" s="393"/>
      <c r="Z492" s="393"/>
      <c r="AA492" s="393"/>
      <c r="AB492" s="393"/>
      <c r="AC492" s="393"/>
      <c r="AD492" s="393"/>
      <c r="AE492" s="393"/>
      <c r="AF492" s="393"/>
      <c r="AG492" s="393"/>
      <c r="AH492" s="393"/>
      <c r="AI492" s="393"/>
      <c r="AJ492" s="393"/>
      <c r="AK492" s="393"/>
      <c r="AL492" s="393"/>
      <c r="AM492" s="393"/>
      <c r="AN492" s="393"/>
      <c r="AO492" s="393"/>
      <c r="AP492" s="393"/>
      <c r="AQ492" s="393"/>
      <c r="AR492" s="393"/>
      <c r="AS492" s="393"/>
      <c r="AT492" s="393"/>
      <c r="AU492" s="393"/>
      <c r="AV492" s="393"/>
      <c r="AW492" s="393"/>
      <c r="AX492" s="393"/>
      <c r="AY492" s="315"/>
      <c r="AZ492" s="315"/>
      <c r="BA492" s="315"/>
      <c r="BB492" s="315"/>
      <c r="BC492" s="315"/>
      <c r="BD492" s="315"/>
      <c r="BE492" s="315"/>
      <c r="BF492" s="315"/>
      <c r="BG492" s="315"/>
      <c r="BH492" s="315"/>
      <c r="BI492" s="315"/>
      <c r="BJ492" s="315"/>
      <c r="BK492" s="315"/>
      <c r="BL492" s="315"/>
      <c r="BM492" s="315"/>
      <c r="BN492" s="315"/>
      <c r="BO492" s="315"/>
      <c r="BP492" s="315"/>
      <c r="BQ492" s="315"/>
      <c r="BR492" s="315"/>
      <c r="BS492" s="315"/>
      <c r="BT492" s="315"/>
      <c r="BU492" s="315"/>
      <c r="BV492" s="315"/>
      <c r="BW492" s="315"/>
      <c r="BX492" s="315"/>
      <c r="BY492" s="315"/>
      <c r="BZ492" s="315"/>
      <c r="CA492" s="315"/>
      <c r="CB492" s="315"/>
      <c r="CC492" s="315"/>
      <c r="CD492" s="315"/>
      <c r="CE492" s="315"/>
      <c r="CF492" s="315"/>
      <c r="CG492" s="315"/>
      <c r="CH492" s="315"/>
      <c r="CI492" s="315"/>
    </row>
    <row r="493" spans="1:87" s="315" customFormat="1" ht="38.25" x14ac:dyDescent="0.2">
      <c r="A493" s="475">
        <v>1</v>
      </c>
      <c r="B493" s="466"/>
      <c r="C493" s="469" t="s">
        <v>554</v>
      </c>
      <c r="D493" s="389"/>
      <c r="E493" s="389"/>
      <c r="F493" s="389"/>
      <c r="G493" s="713" t="s">
        <v>555</v>
      </c>
      <c r="H493" s="389"/>
      <c r="I493" s="691"/>
      <c r="J493" s="468" t="s">
        <v>556</v>
      </c>
      <c r="K493" s="466"/>
      <c r="L493" s="466"/>
      <c r="M493" s="463"/>
      <c r="N493" s="463"/>
      <c r="O493" s="386"/>
      <c r="P493" s="386"/>
      <c r="Q493" s="386"/>
      <c r="R493" s="386"/>
      <c r="S493" s="386"/>
      <c r="T493" s="386"/>
      <c r="U493" s="386"/>
      <c r="V493" s="386"/>
      <c r="W493" s="386"/>
      <c r="X493" s="386"/>
      <c r="Y493" s="386"/>
      <c r="Z493" s="386"/>
      <c r="AA493" s="386"/>
      <c r="AB493" s="386"/>
      <c r="AC493" s="386"/>
      <c r="AD493" s="386"/>
      <c r="AE493" s="386"/>
      <c r="AF493" s="386"/>
      <c r="AG493" s="386"/>
      <c r="AH493" s="386"/>
      <c r="AI493" s="386"/>
      <c r="AJ493" s="386"/>
      <c r="AK493" s="386"/>
      <c r="AL493" s="386"/>
      <c r="AM493" s="386"/>
      <c r="AN493" s="386"/>
      <c r="AO493" s="386"/>
      <c r="AP493" s="386"/>
      <c r="AQ493" s="386"/>
      <c r="AR493" s="386"/>
      <c r="AS493" s="386"/>
      <c r="AT493" s="386"/>
      <c r="AU493" s="386"/>
      <c r="AV493" s="386"/>
      <c r="AW493" s="386"/>
      <c r="AX493" s="386"/>
    </row>
    <row r="494" spans="1:87" s="315" customFormat="1" ht="25.5" x14ac:dyDescent="0.2">
      <c r="A494" s="424">
        <v>2</v>
      </c>
      <c r="B494" s="386"/>
      <c r="C494" s="377" t="s">
        <v>48</v>
      </c>
      <c r="D494" s="390"/>
      <c r="E494" s="390"/>
      <c r="F494" s="390"/>
      <c r="G494" s="713"/>
      <c r="H494" s="390"/>
      <c r="I494" s="696"/>
      <c r="J494" s="430" t="s">
        <v>556</v>
      </c>
      <c r="K494" s="386"/>
      <c r="L494" s="386"/>
      <c r="M494" s="378"/>
      <c r="N494" s="386"/>
      <c r="O494" s="386"/>
      <c r="P494" s="386"/>
      <c r="Q494" s="386"/>
      <c r="R494" s="386"/>
      <c r="S494" s="386"/>
      <c r="T494" s="386"/>
      <c r="U494" s="386"/>
      <c r="V494" s="386"/>
      <c r="W494" s="386"/>
      <c r="X494" s="386"/>
      <c r="Y494" s="386"/>
      <c r="Z494" s="386"/>
      <c r="AA494" s="386"/>
      <c r="AB494" s="386"/>
      <c r="AC494" s="386"/>
      <c r="AD494" s="386"/>
      <c r="AE494" s="386"/>
      <c r="AF494" s="386"/>
      <c r="AG494" s="386"/>
      <c r="AH494" s="386"/>
      <c r="AI494" s="386"/>
      <c r="AJ494" s="386"/>
      <c r="AK494" s="386"/>
      <c r="AL494" s="386"/>
      <c r="AM494" s="386"/>
      <c r="AN494" s="386"/>
      <c r="AO494" s="386"/>
      <c r="AP494" s="386"/>
      <c r="AQ494" s="386"/>
      <c r="AR494" s="386"/>
      <c r="AS494" s="386"/>
      <c r="AT494" s="386"/>
      <c r="AU494" s="386"/>
      <c r="AV494" s="386"/>
      <c r="AW494" s="386"/>
      <c r="AX494" s="386"/>
    </row>
    <row r="495" spans="1:87" s="315" customFormat="1" ht="13.5" thickBot="1" x14ac:dyDescent="0.25">
      <c r="A495" s="474">
        <v>3</v>
      </c>
      <c r="B495" s="388"/>
      <c r="C495" s="467" t="s">
        <v>557</v>
      </c>
      <c r="D495" s="603"/>
      <c r="E495" s="603"/>
      <c r="F495" s="603"/>
      <c r="G495" s="713"/>
      <c r="H495" s="603"/>
      <c r="I495" s="462"/>
      <c r="J495" s="430" t="s">
        <v>556</v>
      </c>
      <c r="K495" s="464"/>
      <c r="L495" s="464"/>
      <c r="M495" s="462"/>
      <c r="N495" s="464"/>
      <c r="O495" s="386"/>
      <c r="P495" s="386"/>
      <c r="Q495" s="386"/>
      <c r="R495" s="386"/>
      <c r="S495" s="386"/>
      <c r="T495" s="386"/>
      <c r="U495" s="386"/>
      <c r="V495" s="386"/>
      <c r="W495" s="386"/>
      <c r="X495" s="386"/>
      <c r="Y495" s="386"/>
      <c r="Z495" s="386"/>
      <c r="AA495" s="386"/>
      <c r="AB495" s="386"/>
      <c r="AC495" s="386"/>
      <c r="AD495" s="386"/>
      <c r="AE495" s="386"/>
      <c r="AF495" s="386"/>
      <c r="AG495" s="386"/>
      <c r="AH495" s="386"/>
      <c r="AI495" s="386"/>
      <c r="AJ495" s="386"/>
      <c r="AK495" s="386"/>
      <c r="AL495" s="386"/>
      <c r="AM495" s="386"/>
      <c r="AN495" s="386"/>
      <c r="AO495" s="386"/>
      <c r="AP495" s="386"/>
      <c r="AQ495" s="386"/>
      <c r="AR495" s="386"/>
      <c r="AS495" s="386"/>
      <c r="AT495" s="386"/>
      <c r="AU495" s="386"/>
      <c r="AV495" s="386"/>
      <c r="AW495" s="386"/>
      <c r="AX495" s="386"/>
    </row>
    <row r="496" spans="1:87" s="337" customFormat="1" ht="14.25" thickBot="1" x14ac:dyDescent="0.25">
      <c r="A496" s="664" t="s">
        <v>23</v>
      </c>
      <c r="B496" s="682"/>
      <c r="C496" s="682"/>
      <c r="D496" s="682"/>
      <c r="E496" s="682"/>
      <c r="F496" s="682"/>
      <c r="G496" s="682"/>
      <c r="H496" s="682"/>
      <c r="I496" s="682"/>
      <c r="J496" s="682"/>
      <c r="K496" s="682"/>
      <c r="L496" s="682"/>
      <c r="M496" s="682"/>
      <c r="N496" s="683"/>
      <c r="O496" s="615"/>
      <c r="P496" s="393"/>
      <c r="Q496" s="393"/>
      <c r="R496" s="393"/>
      <c r="S496" s="393"/>
      <c r="T496" s="393"/>
      <c r="U496" s="393"/>
      <c r="V496" s="393"/>
      <c r="W496" s="393"/>
      <c r="X496" s="393"/>
      <c r="Y496" s="393"/>
      <c r="Z496" s="393"/>
      <c r="AA496" s="393"/>
      <c r="AB496" s="393"/>
      <c r="AC496" s="393"/>
      <c r="AD496" s="393"/>
      <c r="AE496" s="393"/>
      <c r="AF496" s="393"/>
      <c r="AG496" s="393"/>
      <c r="AH496" s="393"/>
      <c r="AI496" s="393"/>
      <c r="AJ496" s="393"/>
      <c r="AK496" s="393"/>
      <c r="AL496" s="393"/>
      <c r="AM496" s="393"/>
      <c r="AN496" s="393"/>
      <c r="AO496" s="393"/>
      <c r="AP496" s="393"/>
      <c r="AQ496" s="393"/>
      <c r="AR496" s="393"/>
      <c r="AS496" s="393"/>
      <c r="AT496" s="393"/>
      <c r="AU496" s="393"/>
      <c r="AV496" s="393"/>
      <c r="AW496" s="393"/>
      <c r="AX496" s="393"/>
      <c r="AY496" s="315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15"/>
      <c r="BP496" s="315"/>
      <c r="BQ496" s="315"/>
      <c r="BR496" s="315"/>
      <c r="BS496" s="315"/>
      <c r="BT496" s="315"/>
      <c r="BU496" s="315"/>
      <c r="BV496" s="315"/>
      <c r="BW496" s="315"/>
      <c r="BX496" s="315"/>
      <c r="BY496" s="315"/>
      <c r="BZ496" s="315"/>
      <c r="CA496" s="315"/>
      <c r="CB496" s="315"/>
      <c r="CC496" s="315"/>
      <c r="CD496" s="315"/>
      <c r="CE496" s="315"/>
      <c r="CF496" s="315"/>
      <c r="CG496" s="315"/>
      <c r="CH496" s="315"/>
      <c r="CI496" s="315"/>
    </row>
    <row r="497" spans="1:87" s="315" customFormat="1" ht="25.5" x14ac:dyDescent="0.2">
      <c r="A497" s="708">
        <v>1</v>
      </c>
      <c r="B497" s="693"/>
      <c r="C497" s="694" t="s">
        <v>497</v>
      </c>
      <c r="D497" s="389"/>
      <c r="E497" s="389"/>
      <c r="F497" s="389"/>
      <c r="G497" s="691" t="s">
        <v>558</v>
      </c>
      <c r="H497" s="389"/>
      <c r="I497" s="691"/>
      <c r="J497" s="468" t="s">
        <v>502</v>
      </c>
      <c r="K497" s="384"/>
      <c r="L497" s="384"/>
      <c r="M497" s="382"/>
      <c r="N497" s="463"/>
      <c r="O497" s="384"/>
      <c r="P497" s="384"/>
      <c r="Q497" s="384"/>
      <c r="R497" s="384"/>
      <c r="S497" s="384"/>
      <c r="T497" s="384"/>
      <c r="U497" s="384"/>
      <c r="V497" s="384"/>
      <c r="W497" s="384"/>
      <c r="X497" s="384"/>
      <c r="Y497" s="384"/>
      <c r="Z497" s="384"/>
      <c r="AA497" s="384"/>
      <c r="AB497" s="384"/>
      <c r="AC497" s="384"/>
      <c r="AD497" s="384"/>
      <c r="AE497" s="384"/>
      <c r="AF497" s="384"/>
      <c r="AG497" s="384"/>
      <c r="AH497" s="384"/>
      <c r="AI497" s="384"/>
      <c r="AJ497" s="384"/>
      <c r="AK497" s="384"/>
      <c r="AL497" s="384"/>
      <c r="AM497" s="384"/>
      <c r="AN497" s="384"/>
      <c r="AO497" s="384"/>
      <c r="AP497" s="384"/>
      <c r="AQ497" s="384"/>
      <c r="AR497" s="384"/>
      <c r="AS497" s="384"/>
      <c r="AT497" s="384"/>
      <c r="AU497" s="384"/>
      <c r="AV497" s="384"/>
      <c r="AW497" s="384"/>
      <c r="AX497" s="384"/>
    </row>
    <row r="498" spans="1:87" s="132" customFormat="1" ht="25.5" x14ac:dyDescent="0.2">
      <c r="A498" s="708"/>
      <c r="B498" s="706"/>
      <c r="C498" s="694"/>
      <c r="D498" s="311"/>
      <c r="E498" s="311"/>
      <c r="F498" s="311"/>
      <c r="G498" s="691"/>
      <c r="H498" s="386"/>
      <c r="I498" s="691"/>
      <c r="J498" s="430" t="s">
        <v>559</v>
      </c>
      <c r="K498" s="378"/>
      <c r="L498" s="378"/>
      <c r="M498" s="378"/>
      <c r="N498" s="422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0"/>
      <c r="AA498" s="210"/>
      <c r="AB498" s="210"/>
      <c r="AC498" s="210"/>
      <c r="AD498" s="210"/>
      <c r="AE498" s="210"/>
      <c r="AF498" s="210"/>
      <c r="AG498" s="210"/>
      <c r="AH498" s="210"/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315"/>
      <c r="AZ498" s="315"/>
      <c r="BA498" s="315"/>
      <c r="BB498" s="315"/>
      <c r="BC498" s="315"/>
      <c r="BD498" s="315"/>
      <c r="BE498" s="315"/>
      <c r="BF498" s="315"/>
      <c r="BG498" s="315"/>
      <c r="BH498" s="315"/>
      <c r="BI498" s="315"/>
      <c r="BJ498" s="315"/>
      <c r="BK498" s="315"/>
      <c r="BL498" s="315"/>
      <c r="BM498" s="315"/>
      <c r="BN498" s="315"/>
      <c r="BO498" s="315"/>
      <c r="BP498" s="315"/>
      <c r="BQ498" s="315"/>
      <c r="BR498" s="315"/>
      <c r="BS498" s="315"/>
      <c r="BT498" s="315"/>
      <c r="BU498" s="315"/>
      <c r="BV498" s="315"/>
      <c r="BW498" s="315"/>
      <c r="BX498" s="315"/>
      <c r="BY498" s="315"/>
      <c r="BZ498" s="315"/>
      <c r="CA498" s="315"/>
      <c r="CB498" s="315"/>
      <c r="CC498" s="315"/>
      <c r="CD498" s="315"/>
      <c r="CE498" s="315"/>
      <c r="CF498" s="315"/>
      <c r="CG498" s="315"/>
      <c r="CH498" s="315"/>
      <c r="CI498" s="315"/>
    </row>
    <row r="499" spans="1:87" s="132" customFormat="1" ht="15.75" x14ac:dyDescent="0.2">
      <c r="A499" s="708"/>
      <c r="B499" s="706"/>
      <c r="C499" s="694"/>
      <c r="D499" s="390"/>
      <c r="E499" s="390"/>
      <c r="F499" s="390"/>
      <c r="G499" s="691"/>
      <c r="H499" s="386"/>
      <c r="I499" s="691"/>
      <c r="J499" s="430" t="s">
        <v>560</v>
      </c>
      <c r="K499" s="378"/>
      <c r="L499" s="378"/>
      <c r="M499" s="378"/>
      <c r="N499" s="422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0"/>
      <c r="AA499" s="210"/>
      <c r="AB499" s="210"/>
      <c r="AC499" s="210"/>
      <c r="AD499" s="210"/>
      <c r="AE499" s="210"/>
      <c r="AF499" s="210"/>
      <c r="AG499" s="210"/>
      <c r="AH499" s="210"/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315"/>
      <c r="AZ499" s="315"/>
      <c r="BA499" s="315"/>
      <c r="BB499" s="315"/>
      <c r="BC499" s="315"/>
      <c r="BD499" s="315"/>
      <c r="BE499" s="315"/>
      <c r="BF499" s="315"/>
      <c r="BG499" s="315"/>
      <c r="BH499" s="315"/>
      <c r="BI499" s="315"/>
      <c r="BJ499" s="315"/>
      <c r="BK499" s="315"/>
      <c r="BL499" s="315"/>
      <c r="BM499" s="315"/>
      <c r="BN499" s="315"/>
      <c r="BO499" s="315"/>
      <c r="BP499" s="315"/>
      <c r="BQ499" s="315"/>
      <c r="BR499" s="315"/>
      <c r="BS499" s="315"/>
      <c r="BT499" s="315"/>
      <c r="BU499" s="315"/>
      <c r="BV499" s="315"/>
      <c r="BW499" s="315"/>
      <c r="BX499" s="315"/>
      <c r="BY499" s="315"/>
      <c r="BZ499" s="315"/>
      <c r="CA499" s="315"/>
      <c r="CB499" s="315"/>
      <c r="CC499" s="315"/>
      <c r="CD499" s="315"/>
      <c r="CE499" s="315"/>
      <c r="CF499" s="315"/>
      <c r="CG499" s="315"/>
      <c r="CH499" s="315"/>
      <c r="CI499" s="315"/>
    </row>
    <row r="500" spans="1:87" s="315" customFormat="1" x14ac:dyDescent="0.2">
      <c r="A500" s="708"/>
      <c r="B500" s="706"/>
      <c r="C500" s="694"/>
      <c r="D500" s="390"/>
      <c r="E500" s="390"/>
      <c r="F500" s="390"/>
      <c r="G500" s="691"/>
      <c r="H500" s="390"/>
      <c r="I500" s="691"/>
      <c r="J500" s="430" t="s">
        <v>561</v>
      </c>
      <c r="K500" s="386"/>
      <c r="L500" s="386"/>
      <c r="M500" s="378"/>
      <c r="N500" s="422"/>
      <c r="O500" s="386"/>
      <c r="P500" s="386"/>
      <c r="Q500" s="386"/>
      <c r="R500" s="386"/>
      <c r="S500" s="386"/>
      <c r="T500" s="386"/>
      <c r="U500" s="386"/>
      <c r="V500" s="386"/>
      <c r="W500" s="386"/>
      <c r="X500" s="386"/>
      <c r="Y500" s="386"/>
      <c r="Z500" s="386"/>
      <c r="AA500" s="386"/>
      <c r="AB500" s="386"/>
      <c r="AC500" s="386"/>
      <c r="AD500" s="386"/>
      <c r="AE500" s="386"/>
      <c r="AF500" s="386"/>
      <c r="AG500" s="386"/>
      <c r="AH500" s="386"/>
      <c r="AI500" s="386"/>
      <c r="AJ500" s="386"/>
      <c r="AK500" s="386"/>
      <c r="AL500" s="386"/>
      <c r="AM500" s="386"/>
      <c r="AN500" s="386"/>
      <c r="AO500" s="386"/>
      <c r="AP500" s="386"/>
      <c r="AQ500" s="386"/>
      <c r="AR500" s="386"/>
      <c r="AS500" s="386"/>
      <c r="AT500" s="386"/>
      <c r="AU500" s="386"/>
      <c r="AV500" s="386"/>
      <c r="AW500" s="386"/>
      <c r="AX500" s="386"/>
    </row>
    <row r="501" spans="1:87" s="315" customFormat="1" ht="25.5" x14ac:dyDescent="0.2">
      <c r="A501" s="708"/>
      <c r="B501" s="706"/>
      <c r="C501" s="694"/>
      <c r="D501" s="390"/>
      <c r="E501" s="390"/>
      <c r="F501" s="390"/>
      <c r="G501" s="691"/>
      <c r="H501" s="390"/>
      <c r="I501" s="691"/>
      <c r="J501" s="430" t="s">
        <v>562</v>
      </c>
      <c r="K501" s="386"/>
      <c r="L501" s="386"/>
      <c r="M501" s="378"/>
      <c r="N501" s="422"/>
      <c r="O501" s="386"/>
      <c r="P501" s="386"/>
      <c r="Q501" s="386"/>
      <c r="R501" s="386"/>
      <c r="S501" s="386"/>
      <c r="T501" s="386"/>
      <c r="U501" s="386"/>
      <c r="V501" s="386"/>
      <c r="W501" s="386"/>
      <c r="X501" s="386"/>
      <c r="Y501" s="386"/>
      <c r="Z501" s="386"/>
      <c r="AA501" s="386"/>
      <c r="AB501" s="386"/>
      <c r="AC501" s="386"/>
      <c r="AD501" s="386"/>
      <c r="AE501" s="386"/>
      <c r="AF501" s="386"/>
      <c r="AG501" s="386"/>
      <c r="AH501" s="386"/>
      <c r="AI501" s="386"/>
      <c r="AJ501" s="386"/>
      <c r="AK501" s="386"/>
      <c r="AL501" s="386"/>
      <c r="AM501" s="386"/>
      <c r="AN501" s="386"/>
      <c r="AO501" s="386"/>
      <c r="AP501" s="386"/>
      <c r="AQ501" s="386"/>
      <c r="AR501" s="386"/>
      <c r="AS501" s="386"/>
      <c r="AT501" s="386"/>
      <c r="AU501" s="386"/>
      <c r="AV501" s="386"/>
      <c r="AW501" s="386"/>
      <c r="AX501" s="386"/>
    </row>
    <row r="502" spans="1:87" s="315" customFormat="1" ht="25.5" x14ac:dyDescent="0.2">
      <c r="A502" s="708"/>
      <c r="B502" s="706"/>
      <c r="C502" s="694"/>
      <c r="D502" s="390"/>
      <c r="E502" s="390"/>
      <c r="F502" s="390"/>
      <c r="G502" s="691"/>
      <c r="H502" s="390"/>
      <c r="I502" s="691"/>
      <c r="J502" s="430" t="s">
        <v>563</v>
      </c>
      <c r="K502" s="386"/>
      <c r="L502" s="386"/>
      <c r="M502" s="378"/>
      <c r="N502" s="422"/>
      <c r="O502" s="386"/>
      <c r="P502" s="386"/>
      <c r="Q502" s="386"/>
      <c r="R502" s="386"/>
      <c r="S502" s="386"/>
      <c r="T502" s="386"/>
      <c r="U502" s="386"/>
      <c r="V502" s="386"/>
      <c r="W502" s="386"/>
      <c r="X502" s="386"/>
      <c r="Y502" s="386"/>
      <c r="Z502" s="386"/>
      <c r="AA502" s="386"/>
      <c r="AB502" s="386"/>
      <c r="AC502" s="386"/>
      <c r="AD502" s="386"/>
      <c r="AE502" s="386"/>
      <c r="AF502" s="386"/>
      <c r="AG502" s="386"/>
      <c r="AH502" s="386"/>
      <c r="AI502" s="386"/>
      <c r="AJ502" s="386"/>
      <c r="AK502" s="386"/>
      <c r="AL502" s="386"/>
      <c r="AM502" s="386"/>
      <c r="AN502" s="386"/>
      <c r="AO502" s="386"/>
      <c r="AP502" s="386"/>
      <c r="AQ502" s="386"/>
      <c r="AR502" s="386"/>
      <c r="AS502" s="386"/>
      <c r="AT502" s="386"/>
      <c r="AU502" s="386"/>
      <c r="AV502" s="386"/>
      <c r="AW502" s="386"/>
      <c r="AX502" s="386"/>
    </row>
    <row r="503" spans="1:87" s="315" customFormat="1" x14ac:dyDescent="0.2">
      <c r="A503" s="708"/>
      <c r="B503" s="706"/>
      <c r="C503" s="694"/>
      <c r="D503" s="390"/>
      <c r="E503" s="390"/>
      <c r="F503" s="390"/>
      <c r="G503" s="691"/>
      <c r="H503" s="390"/>
      <c r="I503" s="691"/>
      <c r="J503" s="430" t="s">
        <v>564</v>
      </c>
      <c r="K503" s="386"/>
      <c r="L503" s="386"/>
      <c r="M503" s="378"/>
      <c r="N503" s="310"/>
      <c r="O503" s="386"/>
      <c r="P503" s="386"/>
      <c r="Q503" s="386"/>
      <c r="R503" s="386"/>
      <c r="S503" s="386"/>
      <c r="T503" s="386"/>
      <c r="U503" s="386"/>
      <c r="V503" s="386"/>
      <c r="W503" s="386"/>
      <c r="X503" s="386"/>
      <c r="Y503" s="386"/>
      <c r="Z503" s="386"/>
      <c r="AA503" s="386"/>
      <c r="AB503" s="386"/>
      <c r="AC503" s="386"/>
      <c r="AD503" s="386"/>
      <c r="AE503" s="386"/>
      <c r="AF503" s="386"/>
      <c r="AG503" s="386"/>
      <c r="AH503" s="386"/>
      <c r="AI503" s="386"/>
      <c r="AJ503" s="386"/>
      <c r="AK503" s="386"/>
      <c r="AL503" s="386"/>
      <c r="AM503" s="386"/>
      <c r="AN503" s="386"/>
      <c r="AO503" s="386"/>
      <c r="AP503" s="386"/>
      <c r="AQ503" s="386"/>
      <c r="AR503" s="386"/>
      <c r="AS503" s="386"/>
      <c r="AT503" s="386"/>
      <c r="AU503" s="386"/>
      <c r="AV503" s="386"/>
      <c r="AW503" s="386"/>
      <c r="AX503" s="386"/>
    </row>
    <row r="504" spans="1:87" s="315" customFormat="1" ht="25.5" x14ac:dyDescent="0.2">
      <c r="A504" s="708"/>
      <c r="B504" s="706"/>
      <c r="C504" s="694"/>
      <c r="D504" s="390"/>
      <c r="E504" s="390"/>
      <c r="F504" s="390"/>
      <c r="G504" s="691"/>
      <c r="H504" s="390"/>
      <c r="I504" s="691"/>
      <c r="J504" s="430" t="s">
        <v>565</v>
      </c>
      <c r="K504" s="386"/>
      <c r="L504" s="386"/>
      <c r="M504" s="378"/>
      <c r="N504" s="310"/>
      <c r="O504" s="386"/>
      <c r="P504" s="386"/>
      <c r="Q504" s="386"/>
      <c r="R504" s="386"/>
      <c r="S504" s="386"/>
      <c r="T504" s="386"/>
      <c r="U504" s="386"/>
      <c r="V504" s="386"/>
      <c r="W504" s="386"/>
      <c r="X504" s="386"/>
      <c r="Y504" s="386"/>
      <c r="Z504" s="386"/>
      <c r="AA504" s="386"/>
      <c r="AB504" s="386"/>
      <c r="AC504" s="386"/>
      <c r="AD504" s="386"/>
      <c r="AE504" s="386"/>
      <c r="AF504" s="386"/>
      <c r="AG504" s="386"/>
      <c r="AH504" s="386"/>
      <c r="AI504" s="386"/>
      <c r="AJ504" s="386"/>
      <c r="AK504" s="386"/>
      <c r="AL504" s="386"/>
      <c r="AM504" s="386"/>
      <c r="AN504" s="386"/>
      <c r="AO504" s="386"/>
      <c r="AP504" s="386"/>
      <c r="AQ504" s="386"/>
      <c r="AR504" s="386"/>
      <c r="AS504" s="386"/>
      <c r="AT504" s="386"/>
      <c r="AU504" s="386"/>
      <c r="AV504" s="386"/>
      <c r="AW504" s="386"/>
      <c r="AX504" s="386"/>
    </row>
    <row r="505" spans="1:87" s="132" customFormat="1" ht="15.75" x14ac:dyDescent="0.2">
      <c r="A505" s="708"/>
      <c r="B505" s="706"/>
      <c r="C505" s="694"/>
      <c r="D505" s="311"/>
      <c r="E505" s="311"/>
      <c r="F505" s="311"/>
      <c r="G505" s="691"/>
      <c r="H505" s="386"/>
      <c r="I505" s="691"/>
      <c r="J505" s="430" t="s">
        <v>566</v>
      </c>
      <c r="K505" s="378"/>
      <c r="L505" s="378"/>
      <c r="M505" s="378"/>
      <c r="N505" s="422"/>
      <c r="O505" s="392"/>
      <c r="P505" s="392"/>
      <c r="Q505" s="392"/>
      <c r="R505" s="392"/>
      <c r="S505" s="392"/>
      <c r="T505" s="392"/>
      <c r="U505" s="392"/>
      <c r="V505" s="392"/>
      <c r="W505" s="392"/>
      <c r="X505" s="392"/>
      <c r="Y505" s="392"/>
      <c r="Z505" s="392"/>
      <c r="AA505" s="392"/>
      <c r="AB505" s="392"/>
      <c r="AC505" s="392"/>
      <c r="AD505" s="392"/>
      <c r="AE505" s="392"/>
      <c r="AF505" s="392"/>
      <c r="AG505" s="392"/>
      <c r="AH505" s="392"/>
      <c r="AI505" s="392"/>
      <c r="AJ505" s="392"/>
      <c r="AK505" s="392"/>
      <c r="AL505" s="392"/>
      <c r="AM505" s="392"/>
      <c r="AN505" s="392"/>
      <c r="AO505" s="392"/>
      <c r="AP505" s="392"/>
      <c r="AQ505" s="392"/>
      <c r="AR505" s="392"/>
      <c r="AS505" s="392"/>
      <c r="AT505" s="392"/>
      <c r="AU505" s="392"/>
      <c r="AV505" s="392"/>
      <c r="AW505" s="392"/>
      <c r="AX505" s="392"/>
      <c r="AY505" s="315"/>
      <c r="AZ505" s="315"/>
      <c r="BA505" s="315"/>
      <c r="BB505" s="315"/>
      <c r="BC505" s="315"/>
      <c r="BD505" s="315"/>
      <c r="BE505" s="315"/>
      <c r="BF505" s="315"/>
      <c r="BG505" s="315"/>
      <c r="BH505" s="315"/>
      <c r="BI505" s="315"/>
      <c r="BJ505" s="315"/>
      <c r="BK505" s="315"/>
      <c r="BL505" s="315"/>
      <c r="BM505" s="315"/>
      <c r="BN505" s="315"/>
      <c r="BO505" s="315"/>
      <c r="BP505" s="315"/>
      <c r="BQ505" s="315"/>
      <c r="BR505" s="315"/>
      <c r="BS505" s="315"/>
      <c r="BT505" s="315"/>
      <c r="BU505" s="315"/>
      <c r="BV505" s="315"/>
      <c r="BW505" s="315"/>
      <c r="BX505" s="315"/>
      <c r="BY505" s="315"/>
      <c r="BZ505" s="315"/>
      <c r="CA505" s="315"/>
      <c r="CB505" s="315"/>
      <c r="CC505" s="315"/>
      <c r="CD505" s="315"/>
      <c r="CE505" s="315"/>
      <c r="CF505" s="315"/>
      <c r="CG505" s="315"/>
      <c r="CH505" s="315"/>
      <c r="CI505" s="315"/>
    </row>
    <row r="506" spans="1:87" s="132" customFormat="1" ht="15.75" x14ac:dyDescent="0.2">
      <c r="A506" s="708"/>
      <c r="B506" s="706"/>
      <c r="C506" s="694"/>
      <c r="D506" s="390"/>
      <c r="E506" s="390"/>
      <c r="F506" s="390"/>
      <c r="G506" s="691"/>
      <c r="H506" s="386"/>
      <c r="I506" s="691"/>
      <c r="J506" s="430" t="s">
        <v>567</v>
      </c>
      <c r="K506" s="378"/>
      <c r="L506" s="378"/>
      <c r="M506" s="378"/>
      <c r="N506" s="422"/>
      <c r="O506" s="392"/>
      <c r="P506" s="392"/>
      <c r="Q506" s="392"/>
      <c r="R506" s="392"/>
      <c r="S506" s="392"/>
      <c r="T506" s="392"/>
      <c r="U506" s="392"/>
      <c r="V506" s="392"/>
      <c r="W506" s="392"/>
      <c r="X506" s="392"/>
      <c r="Y506" s="392"/>
      <c r="Z506" s="392"/>
      <c r="AA506" s="392"/>
      <c r="AB506" s="392"/>
      <c r="AC506" s="392"/>
      <c r="AD506" s="392"/>
      <c r="AE506" s="392"/>
      <c r="AF506" s="392"/>
      <c r="AG506" s="392"/>
      <c r="AH506" s="392"/>
      <c r="AI506" s="392"/>
      <c r="AJ506" s="392"/>
      <c r="AK506" s="392"/>
      <c r="AL506" s="392"/>
      <c r="AM506" s="392"/>
      <c r="AN506" s="392"/>
      <c r="AO506" s="392"/>
      <c r="AP506" s="392"/>
      <c r="AQ506" s="392"/>
      <c r="AR506" s="392"/>
      <c r="AS506" s="392"/>
      <c r="AT506" s="392"/>
      <c r="AU506" s="392"/>
      <c r="AV506" s="392"/>
      <c r="AW506" s="392"/>
      <c r="AX506" s="392"/>
      <c r="AY506" s="315"/>
      <c r="AZ506" s="315"/>
      <c r="BA506" s="315"/>
      <c r="BB506" s="315"/>
      <c r="BC506" s="315"/>
      <c r="BD506" s="315"/>
      <c r="BE506" s="315"/>
      <c r="BF506" s="315"/>
      <c r="BG506" s="315"/>
      <c r="BH506" s="315"/>
      <c r="BI506" s="315"/>
      <c r="BJ506" s="315"/>
      <c r="BK506" s="315"/>
      <c r="BL506" s="315"/>
      <c r="BM506" s="315"/>
      <c r="BN506" s="315"/>
      <c r="BO506" s="315"/>
      <c r="BP506" s="315"/>
      <c r="BQ506" s="315"/>
      <c r="BR506" s="315"/>
      <c r="BS506" s="315"/>
      <c r="BT506" s="315"/>
      <c r="BU506" s="315"/>
      <c r="BV506" s="315"/>
      <c r="BW506" s="315"/>
      <c r="BX506" s="315"/>
      <c r="BY506" s="315"/>
      <c r="BZ506" s="315"/>
      <c r="CA506" s="315"/>
      <c r="CB506" s="315"/>
      <c r="CC506" s="315"/>
      <c r="CD506" s="315"/>
      <c r="CE506" s="315"/>
      <c r="CF506" s="315"/>
      <c r="CG506" s="315"/>
      <c r="CH506" s="315"/>
      <c r="CI506" s="315"/>
    </row>
    <row r="507" spans="1:87" s="315" customFormat="1" ht="25.5" x14ac:dyDescent="0.2">
      <c r="A507" s="709"/>
      <c r="B507" s="706"/>
      <c r="C507" s="694"/>
      <c r="D507" s="390"/>
      <c r="E507" s="390"/>
      <c r="F507" s="390"/>
      <c r="G507" s="691"/>
      <c r="H507" s="390"/>
      <c r="I507" s="691"/>
      <c r="J507" s="430" t="s">
        <v>568</v>
      </c>
      <c r="K507" s="386"/>
      <c r="L507" s="386"/>
      <c r="M507" s="378"/>
      <c r="N507" s="422"/>
      <c r="O507" s="378"/>
      <c r="P507" s="378"/>
      <c r="Q507" s="378"/>
      <c r="R507" s="378"/>
      <c r="S507" s="378"/>
      <c r="T507" s="378"/>
      <c r="U507" s="378"/>
      <c r="V507" s="378"/>
      <c r="W507" s="378"/>
      <c r="X507" s="378"/>
      <c r="Y507" s="378"/>
      <c r="Z507" s="378"/>
      <c r="AA507" s="378"/>
      <c r="AB507" s="378"/>
      <c r="AC507" s="378"/>
      <c r="AD507" s="378"/>
      <c r="AE507" s="378"/>
      <c r="AF507" s="378"/>
      <c r="AG507" s="378"/>
      <c r="AH507" s="378"/>
      <c r="AI507" s="378"/>
      <c r="AJ507" s="378"/>
      <c r="AK507" s="378"/>
      <c r="AL507" s="378"/>
      <c r="AM507" s="378"/>
      <c r="AN507" s="378"/>
      <c r="AO507" s="378"/>
      <c r="AP507" s="378"/>
      <c r="AQ507" s="378"/>
      <c r="AR507" s="378"/>
      <c r="AS507" s="378"/>
      <c r="AT507" s="378"/>
      <c r="AU507" s="378"/>
      <c r="AV507" s="378"/>
      <c r="AW507" s="378"/>
      <c r="AX507" s="378"/>
    </row>
    <row r="508" spans="1:87" s="403" customFormat="1" x14ac:dyDescent="0.2">
      <c r="A508" s="506"/>
      <c r="B508" s="442"/>
      <c r="C508" s="507"/>
      <c r="D508" s="402"/>
      <c r="E508" s="402"/>
      <c r="F508" s="402"/>
      <c r="G508" s="691"/>
      <c r="H508" s="402"/>
      <c r="I508" s="333"/>
      <c r="J508" s="170"/>
      <c r="K508" s="442"/>
      <c r="L508" s="442"/>
      <c r="M508" s="451"/>
      <c r="N508" s="455"/>
      <c r="O508" s="442"/>
      <c r="P508" s="401">
        <f t="shared" ref="P508:AX508" si="37">SUM(P497:P507)/11</f>
        <v>0</v>
      </c>
      <c r="Q508" s="401">
        <f t="shared" si="37"/>
        <v>0</v>
      </c>
      <c r="R508" s="401">
        <f t="shared" si="37"/>
        <v>0</v>
      </c>
      <c r="S508" s="401">
        <f t="shared" si="37"/>
        <v>0</v>
      </c>
      <c r="T508" s="401">
        <f t="shared" si="37"/>
        <v>0</v>
      </c>
      <c r="U508" s="401">
        <f t="shared" si="37"/>
        <v>0</v>
      </c>
      <c r="V508" s="401">
        <f t="shared" si="37"/>
        <v>0</v>
      </c>
      <c r="W508" s="401">
        <f t="shared" si="37"/>
        <v>0</v>
      </c>
      <c r="X508" s="401">
        <f t="shared" si="37"/>
        <v>0</v>
      </c>
      <c r="Y508" s="401">
        <f t="shared" si="37"/>
        <v>0</v>
      </c>
      <c r="Z508" s="401">
        <f t="shared" si="37"/>
        <v>0</v>
      </c>
      <c r="AA508" s="401">
        <f t="shared" si="37"/>
        <v>0</v>
      </c>
      <c r="AB508" s="401">
        <f t="shared" si="37"/>
        <v>0</v>
      </c>
      <c r="AC508" s="401">
        <f t="shared" si="37"/>
        <v>0</v>
      </c>
      <c r="AD508" s="401">
        <f t="shared" si="37"/>
        <v>0</v>
      </c>
      <c r="AE508" s="401">
        <f t="shared" si="37"/>
        <v>0</v>
      </c>
      <c r="AF508" s="401">
        <f t="shared" si="37"/>
        <v>0</v>
      </c>
      <c r="AG508" s="401">
        <f t="shared" si="37"/>
        <v>0</v>
      </c>
      <c r="AH508" s="401">
        <f t="shared" si="37"/>
        <v>0</v>
      </c>
      <c r="AI508" s="401">
        <f t="shared" si="37"/>
        <v>0</v>
      </c>
      <c r="AJ508" s="401">
        <f t="shared" si="37"/>
        <v>0</v>
      </c>
      <c r="AK508" s="401">
        <f t="shared" si="37"/>
        <v>0</v>
      </c>
      <c r="AL508" s="401">
        <f t="shared" si="37"/>
        <v>0</v>
      </c>
      <c r="AM508" s="401">
        <f t="shared" si="37"/>
        <v>0</v>
      </c>
      <c r="AN508" s="401">
        <f t="shared" si="37"/>
        <v>0</v>
      </c>
      <c r="AO508" s="401">
        <f t="shared" si="37"/>
        <v>0</v>
      </c>
      <c r="AP508" s="401">
        <f t="shared" si="37"/>
        <v>0</v>
      </c>
      <c r="AQ508" s="401">
        <f t="shared" si="37"/>
        <v>0</v>
      </c>
      <c r="AR508" s="401">
        <f t="shared" si="37"/>
        <v>0</v>
      </c>
      <c r="AS508" s="401">
        <f t="shared" si="37"/>
        <v>0</v>
      </c>
      <c r="AT508" s="401">
        <f t="shared" si="37"/>
        <v>0</v>
      </c>
      <c r="AU508" s="401">
        <f t="shared" si="37"/>
        <v>0</v>
      </c>
      <c r="AV508" s="401">
        <f t="shared" si="37"/>
        <v>0</v>
      </c>
      <c r="AW508" s="401">
        <f t="shared" si="37"/>
        <v>0</v>
      </c>
      <c r="AX508" s="401">
        <f t="shared" si="37"/>
        <v>0</v>
      </c>
      <c r="AY508" s="315"/>
      <c r="AZ508" s="315"/>
      <c r="BA508" s="315"/>
      <c r="BB508" s="315"/>
      <c r="BC508" s="315"/>
      <c r="BD508" s="315"/>
      <c r="BE508" s="315"/>
      <c r="BF508" s="315"/>
      <c r="BG508" s="315"/>
      <c r="BH508" s="315"/>
      <c r="BI508" s="315"/>
      <c r="BJ508" s="315"/>
      <c r="BK508" s="315"/>
      <c r="BL508" s="315"/>
      <c r="BM508" s="315"/>
      <c r="BN508" s="315"/>
      <c r="BO508" s="315"/>
      <c r="BP508" s="315"/>
      <c r="BQ508" s="315"/>
      <c r="BR508" s="315"/>
      <c r="BS508" s="315"/>
      <c r="BT508" s="315"/>
      <c r="BU508" s="315"/>
      <c r="BV508" s="315"/>
      <c r="BW508" s="315"/>
      <c r="BX508" s="315"/>
      <c r="BY508" s="315"/>
      <c r="BZ508" s="315"/>
      <c r="CA508" s="315"/>
      <c r="CB508" s="315"/>
      <c r="CC508" s="315"/>
    </row>
    <row r="509" spans="1:87" s="315" customFormat="1" ht="25.5" x14ac:dyDescent="0.2">
      <c r="A509" s="710">
        <v>2</v>
      </c>
      <c r="B509" s="706"/>
      <c r="C509" s="707" t="s">
        <v>508</v>
      </c>
      <c r="D509" s="390"/>
      <c r="E509" s="390"/>
      <c r="F509" s="390"/>
      <c r="G509" s="691"/>
      <c r="H509" s="390"/>
      <c r="I509" s="686"/>
      <c r="J509" s="429" t="s">
        <v>569</v>
      </c>
      <c r="K509" s="386"/>
      <c r="L509" s="386"/>
      <c r="M509" s="378"/>
      <c r="N509" s="422"/>
      <c r="O509" s="378"/>
      <c r="P509" s="378"/>
      <c r="Q509" s="378"/>
      <c r="R509" s="378"/>
      <c r="S509" s="378"/>
      <c r="T509" s="378"/>
      <c r="U509" s="378"/>
      <c r="V509" s="378"/>
      <c r="W509" s="378"/>
      <c r="X509" s="378"/>
      <c r="Y509" s="378"/>
      <c r="Z509" s="378"/>
      <c r="AA509" s="378"/>
      <c r="AB509" s="378"/>
      <c r="AC509" s="378"/>
      <c r="AD509" s="378"/>
      <c r="AE509" s="378"/>
      <c r="AF509" s="378"/>
      <c r="AG509" s="378"/>
      <c r="AH509" s="378"/>
      <c r="AI509" s="378"/>
      <c r="AJ509" s="378"/>
      <c r="AK509" s="378"/>
      <c r="AL509" s="378"/>
      <c r="AM509" s="378"/>
      <c r="AN509" s="378"/>
      <c r="AO509" s="378"/>
      <c r="AP509" s="378"/>
      <c r="AQ509" s="378"/>
      <c r="AR509" s="378"/>
      <c r="AS509" s="378"/>
      <c r="AT509" s="378"/>
      <c r="AU509" s="378"/>
      <c r="AV509" s="378"/>
      <c r="AW509" s="378"/>
      <c r="AX509" s="378"/>
    </row>
    <row r="510" spans="1:87" s="315" customFormat="1" x14ac:dyDescent="0.2">
      <c r="A510" s="708"/>
      <c r="B510" s="706"/>
      <c r="C510" s="707"/>
      <c r="D510" s="390"/>
      <c r="E510" s="390"/>
      <c r="F510" s="390"/>
      <c r="G510" s="691"/>
      <c r="H510" s="390"/>
      <c r="I510" s="686"/>
      <c r="J510" s="429" t="s">
        <v>570</v>
      </c>
      <c r="K510" s="386"/>
      <c r="L510" s="386"/>
      <c r="M510" s="378"/>
      <c r="N510" s="422"/>
      <c r="O510" s="378"/>
      <c r="P510" s="378"/>
      <c r="Q510" s="378"/>
      <c r="R510" s="378"/>
      <c r="S510" s="378"/>
      <c r="T510" s="378"/>
      <c r="U510" s="378"/>
      <c r="V510" s="378"/>
      <c r="W510" s="378"/>
      <c r="X510" s="378"/>
      <c r="Y510" s="378"/>
      <c r="Z510" s="378"/>
      <c r="AA510" s="378"/>
      <c r="AB510" s="378"/>
      <c r="AC510" s="378"/>
      <c r="AD510" s="378"/>
      <c r="AE510" s="378"/>
      <c r="AF510" s="378"/>
      <c r="AG510" s="378"/>
      <c r="AH510" s="378"/>
      <c r="AI510" s="378"/>
      <c r="AJ510" s="378"/>
      <c r="AK510" s="378"/>
      <c r="AL510" s="378"/>
      <c r="AM510" s="378"/>
      <c r="AN510" s="378"/>
      <c r="AO510" s="378"/>
      <c r="AP510" s="378"/>
      <c r="AQ510" s="378"/>
      <c r="AR510" s="378"/>
      <c r="AS510" s="378"/>
      <c r="AT510" s="378"/>
      <c r="AU510" s="378"/>
      <c r="AV510" s="378"/>
      <c r="AW510" s="378"/>
      <c r="AX510" s="378"/>
    </row>
    <row r="511" spans="1:87" s="315" customFormat="1" x14ac:dyDescent="0.2">
      <c r="A511" s="708"/>
      <c r="B511" s="706"/>
      <c r="C511" s="707"/>
      <c r="D511" s="390"/>
      <c r="E511" s="390"/>
      <c r="F511" s="390"/>
      <c r="G511" s="691"/>
      <c r="H511" s="390"/>
      <c r="I511" s="686"/>
      <c r="J511" s="429" t="s">
        <v>499</v>
      </c>
      <c r="K511" s="386"/>
      <c r="L511" s="386"/>
      <c r="M511" s="378"/>
      <c r="N511" s="422"/>
      <c r="O511" s="378"/>
      <c r="P511" s="378"/>
      <c r="Q511" s="378"/>
      <c r="R511" s="378"/>
      <c r="S511" s="378"/>
      <c r="T511" s="378"/>
      <c r="U511" s="378"/>
      <c r="V511" s="378"/>
      <c r="W511" s="378"/>
      <c r="X511" s="378"/>
      <c r="Y511" s="378"/>
      <c r="Z511" s="378"/>
      <c r="AA511" s="378"/>
      <c r="AB511" s="378"/>
      <c r="AC511" s="378"/>
      <c r="AD511" s="378"/>
      <c r="AE511" s="378"/>
      <c r="AF511" s="378"/>
      <c r="AG511" s="378"/>
      <c r="AH511" s="378"/>
      <c r="AI511" s="378"/>
      <c r="AJ511" s="378"/>
      <c r="AK511" s="378"/>
      <c r="AL511" s="378"/>
      <c r="AM511" s="378"/>
      <c r="AN511" s="378"/>
      <c r="AO511" s="378"/>
      <c r="AP511" s="378"/>
      <c r="AQ511" s="378"/>
      <c r="AR511" s="378"/>
      <c r="AS511" s="378"/>
      <c r="AT511" s="378"/>
      <c r="AU511" s="378"/>
      <c r="AV511" s="378"/>
      <c r="AW511" s="378"/>
      <c r="AX511" s="378"/>
    </row>
    <row r="512" spans="1:87" s="315" customFormat="1" ht="25.5" x14ac:dyDescent="0.2">
      <c r="A512" s="708"/>
      <c r="B512" s="706"/>
      <c r="C512" s="707"/>
      <c r="D512" s="390"/>
      <c r="E512" s="390"/>
      <c r="F512" s="390"/>
      <c r="G512" s="691"/>
      <c r="H512" s="390"/>
      <c r="I512" s="686"/>
      <c r="J512" s="429" t="s">
        <v>571</v>
      </c>
      <c r="K512" s="386"/>
      <c r="L512" s="386"/>
      <c r="M512" s="378"/>
      <c r="N512" s="422"/>
      <c r="O512" s="378"/>
      <c r="P512" s="378"/>
      <c r="Q512" s="378"/>
      <c r="R512" s="378"/>
      <c r="S512" s="378"/>
      <c r="T512" s="378"/>
      <c r="U512" s="378"/>
      <c r="V512" s="378"/>
      <c r="W512" s="378"/>
      <c r="X512" s="378"/>
      <c r="Y512" s="378"/>
      <c r="Z512" s="378"/>
      <c r="AA512" s="378"/>
      <c r="AB512" s="378"/>
      <c r="AC512" s="378"/>
      <c r="AD512" s="378"/>
      <c r="AE512" s="378"/>
      <c r="AF512" s="378"/>
      <c r="AG512" s="378"/>
      <c r="AH512" s="378"/>
      <c r="AI512" s="378"/>
      <c r="AJ512" s="378"/>
      <c r="AK512" s="378"/>
      <c r="AL512" s="378"/>
      <c r="AM512" s="378"/>
      <c r="AN512" s="378"/>
      <c r="AO512" s="378"/>
      <c r="AP512" s="378"/>
      <c r="AQ512" s="378"/>
      <c r="AR512" s="378"/>
      <c r="AS512" s="378"/>
      <c r="AT512" s="378"/>
      <c r="AU512" s="378"/>
      <c r="AV512" s="378"/>
      <c r="AW512" s="378"/>
      <c r="AX512" s="378"/>
    </row>
    <row r="513" spans="1:87" s="315" customFormat="1" ht="25.5" x14ac:dyDescent="0.2">
      <c r="A513" s="708"/>
      <c r="B513" s="706"/>
      <c r="C513" s="707"/>
      <c r="D513" s="390"/>
      <c r="E513" s="390"/>
      <c r="F513" s="390"/>
      <c r="G513" s="691"/>
      <c r="H513" s="390"/>
      <c r="I513" s="686"/>
      <c r="J513" s="429" t="s">
        <v>489</v>
      </c>
      <c r="K513" s="386"/>
      <c r="L513" s="386"/>
      <c r="M513" s="378"/>
      <c r="N513" s="422"/>
      <c r="O513" s="378"/>
      <c r="P513" s="378"/>
      <c r="Q513" s="378"/>
      <c r="R513" s="378"/>
      <c r="S513" s="378"/>
      <c r="T513" s="378"/>
      <c r="U513" s="378"/>
      <c r="V513" s="378"/>
      <c r="W513" s="378"/>
      <c r="X513" s="378"/>
      <c r="Y513" s="378"/>
      <c r="Z513" s="378"/>
      <c r="AA513" s="378"/>
      <c r="AB513" s="378"/>
      <c r="AC513" s="378"/>
      <c r="AD513" s="378"/>
      <c r="AE513" s="378"/>
      <c r="AF513" s="378"/>
      <c r="AG513" s="378"/>
      <c r="AH513" s="378"/>
      <c r="AI513" s="378"/>
      <c r="AJ513" s="378"/>
      <c r="AK513" s="378"/>
      <c r="AL513" s="378"/>
      <c r="AM513" s="378"/>
      <c r="AN513" s="378"/>
      <c r="AO513" s="378"/>
      <c r="AP513" s="378"/>
      <c r="AQ513" s="378"/>
      <c r="AR513" s="378"/>
      <c r="AS513" s="378"/>
      <c r="AT513" s="378"/>
      <c r="AU513" s="378"/>
      <c r="AV513" s="378"/>
      <c r="AW513" s="378"/>
      <c r="AX513" s="378"/>
    </row>
    <row r="514" spans="1:87" s="315" customFormat="1" ht="25.5" x14ac:dyDescent="0.2">
      <c r="A514" s="709"/>
      <c r="B514" s="706"/>
      <c r="C514" s="707"/>
      <c r="D514" s="389"/>
      <c r="E514" s="389"/>
      <c r="F514" s="389"/>
      <c r="G514" s="696"/>
      <c r="H514" s="389"/>
      <c r="I514" s="686"/>
      <c r="J514" s="429" t="s">
        <v>489</v>
      </c>
      <c r="K514" s="384"/>
      <c r="L514" s="384"/>
      <c r="M514" s="382"/>
      <c r="N514" s="422"/>
      <c r="O514" s="382"/>
      <c r="P514" s="382"/>
      <c r="Q514" s="382"/>
      <c r="R514" s="382"/>
      <c r="S514" s="382"/>
      <c r="T514" s="382"/>
      <c r="U514" s="382"/>
      <c r="V514" s="382"/>
      <c r="W514" s="382"/>
      <c r="X514" s="382"/>
      <c r="Y514" s="382"/>
      <c r="Z514" s="382"/>
      <c r="AA514" s="382"/>
      <c r="AB514" s="382"/>
      <c r="AC514" s="382"/>
      <c r="AD514" s="382"/>
      <c r="AE514" s="382"/>
      <c r="AF514" s="382"/>
      <c r="AG514" s="382"/>
      <c r="AH514" s="382"/>
      <c r="AI514" s="382"/>
      <c r="AJ514" s="382"/>
      <c r="AK514" s="382"/>
      <c r="AL514" s="382"/>
      <c r="AM514" s="382"/>
      <c r="AN514" s="382"/>
      <c r="AO514" s="382"/>
      <c r="AP514" s="382"/>
      <c r="AQ514" s="382"/>
      <c r="AR514" s="382"/>
      <c r="AS514" s="382"/>
      <c r="AT514" s="382"/>
      <c r="AU514" s="382"/>
      <c r="AV514" s="382"/>
      <c r="AW514" s="382"/>
      <c r="AX514" s="382"/>
    </row>
    <row r="515" spans="1:87" s="403" customFormat="1" x14ac:dyDescent="0.2">
      <c r="A515" s="506"/>
      <c r="B515" s="442"/>
      <c r="C515" s="507"/>
      <c r="D515" s="508"/>
      <c r="E515" s="508"/>
      <c r="F515" s="508"/>
      <c r="G515" s="451"/>
      <c r="H515" s="508"/>
      <c r="I515" s="451"/>
      <c r="J515" s="170"/>
      <c r="K515" s="442"/>
      <c r="L515" s="442"/>
      <c r="M515" s="451"/>
      <c r="N515" s="455"/>
      <c r="O515" s="442"/>
      <c r="P515" s="401">
        <f t="shared" ref="P515:AX515" si="38">SUM(P509:P514)/6</f>
        <v>0</v>
      </c>
      <c r="Q515" s="401">
        <f t="shared" si="38"/>
        <v>0</v>
      </c>
      <c r="R515" s="401">
        <f t="shared" si="38"/>
        <v>0</v>
      </c>
      <c r="S515" s="401">
        <f t="shared" si="38"/>
        <v>0</v>
      </c>
      <c r="T515" s="401">
        <f t="shared" si="38"/>
        <v>0</v>
      </c>
      <c r="U515" s="401">
        <f t="shared" si="38"/>
        <v>0</v>
      </c>
      <c r="V515" s="401">
        <f t="shared" si="38"/>
        <v>0</v>
      </c>
      <c r="W515" s="401">
        <f t="shared" si="38"/>
        <v>0</v>
      </c>
      <c r="X515" s="401">
        <f t="shared" si="38"/>
        <v>0</v>
      </c>
      <c r="Y515" s="401">
        <f t="shared" si="38"/>
        <v>0</v>
      </c>
      <c r="Z515" s="401">
        <f t="shared" si="38"/>
        <v>0</v>
      </c>
      <c r="AA515" s="401">
        <f t="shared" si="38"/>
        <v>0</v>
      </c>
      <c r="AB515" s="401">
        <f t="shared" si="38"/>
        <v>0</v>
      </c>
      <c r="AC515" s="401">
        <f t="shared" si="38"/>
        <v>0</v>
      </c>
      <c r="AD515" s="401">
        <f t="shared" si="38"/>
        <v>0</v>
      </c>
      <c r="AE515" s="401">
        <f t="shared" si="38"/>
        <v>0</v>
      </c>
      <c r="AF515" s="401">
        <f t="shared" si="38"/>
        <v>0</v>
      </c>
      <c r="AG515" s="401">
        <f t="shared" si="38"/>
        <v>0</v>
      </c>
      <c r="AH515" s="401">
        <f t="shared" si="38"/>
        <v>0</v>
      </c>
      <c r="AI515" s="401">
        <f t="shared" si="38"/>
        <v>0</v>
      </c>
      <c r="AJ515" s="401">
        <f t="shared" si="38"/>
        <v>0</v>
      </c>
      <c r="AK515" s="401">
        <f t="shared" si="38"/>
        <v>0</v>
      </c>
      <c r="AL515" s="401">
        <f t="shared" si="38"/>
        <v>0</v>
      </c>
      <c r="AM515" s="401">
        <f t="shared" si="38"/>
        <v>0</v>
      </c>
      <c r="AN515" s="401">
        <f t="shared" si="38"/>
        <v>0</v>
      </c>
      <c r="AO515" s="401">
        <f t="shared" si="38"/>
        <v>0</v>
      </c>
      <c r="AP515" s="401">
        <f t="shared" si="38"/>
        <v>0</v>
      </c>
      <c r="AQ515" s="401">
        <f t="shared" si="38"/>
        <v>0</v>
      </c>
      <c r="AR515" s="401">
        <f t="shared" si="38"/>
        <v>0</v>
      </c>
      <c r="AS515" s="401">
        <f t="shared" si="38"/>
        <v>0</v>
      </c>
      <c r="AT515" s="401">
        <f t="shared" si="38"/>
        <v>0</v>
      </c>
      <c r="AU515" s="401">
        <f t="shared" si="38"/>
        <v>0</v>
      </c>
      <c r="AV515" s="401">
        <f t="shared" si="38"/>
        <v>0</v>
      </c>
      <c r="AW515" s="401">
        <f t="shared" si="38"/>
        <v>0</v>
      </c>
      <c r="AX515" s="401">
        <f t="shared" si="38"/>
        <v>0</v>
      </c>
      <c r="AY515" s="315"/>
      <c r="AZ515" s="315"/>
      <c r="BA515" s="315"/>
      <c r="BB515" s="315"/>
      <c r="BC515" s="315"/>
      <c r="BD515" s="315"/>
      <c r="BE515" s="315"/>
      <c r="BF515" s="315"/>
      <c r="BG515" s="315"/>
      <c r="BH515" s="315"/>
      <c r="BI515" s="315"/>
      <c r="BJ515" s="315"/>
      <c r="BK515" s="315"/>
      <c r="BL515" s="315"/>
      <c r="BM515" s="315"/>
      <c r="BN515" s="315"/>
      <c r="BO515" s="315"/>
      <c r="BP515" s="315"/>
      <c r="BQ515" s="315"/>
      <c r="BR515" s="315"/>
      <c r="BS515" s="315"/>
      <c r="BT515" s="315"/>
      <c r="BU515" s="315"/>
      <c r="BV515" s="315"/>
      <c r="BW515" s="315"/>
      <c r="BX515" s="315"/>
      <c r="BY515" s="315"/>
      <c r="BZ515" s="315"/>
      <c r="CA515" s="315"/>
      <c r="CB515" s="315"/>
      <c r="CC515" s="315"/>
    </row>
    <row r="516" spans="1:87" s="132" customFormat="1" ht="25.5" x14ac:dyDescent="0.2">
      <c r="A516" s="424">
        <v>3</v>
      </c>
      <c r="B516" s="386"/>
      <c r="C516" s="377" t="s">
        <v>572</v>
      </c>
      <c r="D516" s="311"/>
      <c r="E516" s="311"/>
      <c r="F516" s="311"/>
      <c r="G516" s="378" t="s">
        <v>573</v>
      </c>
      <c r="H516" s="386"/>
      <c r="I516" s="378"/>
      <c r="J516" s="429" t="s">
        <v>484</v>
      </c>
      <c r="K516" s="378"/>
      <c r="L516" s="378"/>
      <c r="M516" s="378"/>
      <c r="N516" s="203"/>
      <c r="O516" s="392"/>
      <c r="P516" s="392"/>
      <c r="Q516" s="392"/>
      <c r="R516" s="392"/>
      <c r="S516" s="392"/>
      <c r="T516" s="392"/>
      <c r="U516" s="392"/>
      <c r="V516" s="392"/>
      <c r="W516" s="392"/>
      <c r="X516" s="392"/>
      <c r="Y516" s="392"/>
      <c r="Z516" s="392"/>
      <c r="AA516" s="392"/>
      <c r="AB516" s="392"/>
      <c r="AC516" s="392"/>
      <c r="AD516" s="392"/>
      <c r="AE516" s="392"/>
      <c r="AF516" s="392"/>
      <c r="AG516" s="392"/>
      <c r="AH516" s="392"/>
      <c r="AI516" s="392"/>
      <c r="AJ516" s="392"/>
      <c r="AK516" s="392"/>
      <c r="AL516" s="392"/>
      <c r="AM516" s="392"/>
      <c r="AN516" s="392"/>
      <c r="AO516" s="392"/>
      <c r="AP516" s="392"/>
      <c r="AQ516" s="392"/>
      <c r="AR516" s="392"/>
      <c r="AS516" s="392"/>
      <c r="AT516" s="392"/>
      <c r="AU516" s="392"/>
      <c r="AV516" s="392"/>
      <c r="AW516" s="392"/>
      <c r="AX516" s="392"/>
      <c r="AY516" s="315"/>
      <c r="AZ516" s="315"/>
      <c r="BA516" s="315"/>
      <c r="BB516" s="315"/>
      <c r="BC516" s="315"/>
      <c r="BD516" s="315"/>
      <c r="BE516" s="315"/>
      <c r="BF516" s="315"/>
      <c r="BG516" s="315"/>
      <c r="BH516" s="315"/>
      <c r="BI516" s="315"/>
      <c r="BJ516" s="315"/>
      <c r="BK516" s="315"/>
      <c r="BL516" s="315"/>
      <c r="BM516" s="315"/>
      <c r="BN516" s="315"/>
      <c r="BO516" s="315"/>
      <c r="BP516" s="315"/>
      <c r="BQ516" s="315"/>
      <c r="BR516" s="315"/>
      <c r="BS516" s="315"/>
      <c r="BT516" s="315"/>
      <c r="BU516" s="315"/>
      <c r="BV516" s="315"/>
      <c r="BW516" s="315"/>
      <c r="BX516" s="315"/>
      <c r="BY516" s="315"/>
      <c r="BZ516" s="315"/>
      <c r="CA516" s="315"/>
      <c r="CB516" s="315"/>
      <c r="CC516" s="315"/>
      <c r="CD516" s="315"/>
      <c r="CE516" s="315"/>
      <c r="CF516" s="315"/>
      <c r="CG516" s="315"/>
      <c r="CH516" s="315"/>
      <c r="CI516" s="315"/>
    </row>
    <row r="517" spans="1:87" s="132" customFormat="1" ht="25.5" x14ac:dyDescent="0.2">
      <c r="A517" s="424">
        <v>4</v>
      </c>
      <c r="B517" s="383"/>
      <c r="C517" s="377" t="s">
        <v>574</v>
      </c>
      <c r="D517" s="390"/>
      <c r="E517" s="390"/>
      <c r="F517" s="390"/>
      <c r="G517" s="378" t="s">
        <v>525</v>
      </c>
      <c r="H517" s="386"/>
      <c r="I517" s="378"/>
      <c r="J517" s="429" t="s">
        <v>484</v>
      </c>
      <c r="K517" s="378"/>
      <c r="L517" s="378"/>
      <c r="M517" s="378"/>
      <c r="N517" s="203"/>
      <c r="O517" s="392"/>
      <c r="P517" s="392"/>
      <c r="Q517" s="392"/>
      <c r="R517" s="392"/>
      <c r="S517" s="392"/>
      <c r="T517" s="392"/>
      <c r="U517" s="392"/>
      <c r="V517" s="392"/>
      <c r="W517" s="392"/>
      <c r="X517" s="392"/>
      <c r="Y517" s="392"/>
      <c r="Z517" s="392"/>
      <c r="AA517" s="392"/>
      <c r="AB517" s="392"/>
      <c r="AC517" s="392"/>
      <c r="AD517" s="392"/>
      <c r="AE517" s="392"/>
      <c r="AF517" s="392"/>
      <c r="AG517" s="392"/>
      <c r="AH517" s="392"/>
      <c r="AI517" s="392"/>
      <c r="AJ517" s="392"/>
      <c r="AK517" s="392"/>
      <c r="AL517" s="392"/>
      <c r="AM517" s="392"/>
      <c r="AN517" s="392"/>
      <c r="AO517" s="392"/>
      <c r="AP517" s="392"/>
      <c r="AQ517" s="392"/>
      <c r="AR517" s="392"/>
      <c r="AS517" s="392"/>
      <c r="AT517" s="392"/>
      <c r="AU517" s="392"/>
      <c r="AV517" s="392"/>
      <c r="AW517" s="392"/>
      <c r="AX517" s="392"/>
      <c r="AY517" s="315"/>
      <c r="AZ517" s="315"/>
      <c r="BA517" s="315"/>
      <c r="BB517" s="315"/>
      <c r="BC517" s="315"/>
      <c r="BD517" s="315"/>
      <c r="BE517" s="315"/>
      <c r="BF517" s="315"/>
      <c r="BG517" s="315"/>
      <c r="BH517" s="315"/>
      <c r="BI517" s="315"/>
      <c r="BJ517" s="315"/>
      <c r="BK517" s="315"/>
      <c r="BL517" s="315"/>
      <c r="BM517" s="315"/>
      <c r="BN517" s="315"/>
      <c r="BO517" s="315"/>
      <c r="BP517" s="315"/>
      <c r="BQ517" s="315"/>
      <c r="BR517" s="315"/>
      <c r="BS517" s="315"/>
      <c r="BT517" s="315"/>
      <c r="BU517" s="315"/>
      <c r="BV517" s="315"/>
      <c r="BW517" s="315"/>
      <c r="BX517" s="315"/>
      <c r="BY517" s="315"/>
      <c r="BZ517" s="315"/>
      <c r="CA517" s="315"/>
      <c r="CB517" s="315"/>
      <c r="CC517" s="315"/>
      <c r="CD517" s="315"/>
      <c r="CE517" s="315"/>
      <c r="CF517" s="315"/>
      <c r="CG517" s="315"/>
      <c r="CH517" s="315"/>
      <c r="CI517" s="315"/>
    </row>
    <row r="518" spans="1:87" s="315" customFormat="1" ht="26.25" thickBot="1" x14ac:dyDescent="0.25">
      <c r="A518" s="474">
        <v>5</v>
      </c>
      <c r="B518" s="464"/>
      <c r="C518" s="467" t="s">
        <v>542</v>
      </c>
      <c r="D518" s="603"/>
      <c r="E518" s="603"/>
      <c r="F518" s="603"/>
      <c r="G518" s="462" t="s">
        <v>487</v>
      </c>
      <c r="H518" s="603"/>
      <c r="I518" s="462"/>
      <c r="J518" s="467" t="s">
        <v>493</v>
      </c>
      <c r="K518" s="464"/>
      <c r="L518" s="464"/>
      <c r="M518" s="462"/>
      <c r="N518" s="459"/>
      <c r="O518" s="378"/>
      <c r="P518" s="378"/>
      <c r="Q518" s="378"/>
      <c r="R518" s="378"/>
      <c r="S518" s="378"/>
      <c r="T518" s="378"/>
      <c r="U518" s="378"/>
      <c r="V518" s="378"/>
      <c r="W518" s="378"/>
      <c r="X518" s="378"/>
      <c r="Y518" s="378"/>
      <c r="Z518" s="378"/>
      <c r="AA518" s="378"/>
      <c r="AB518" s="378"/>
      <c r="AC518" s="378"/>
      <c r="AD518" s="378"/>
      <c r="AE518" s="378"/>
      <c r="AF518" s="378"/>
      <c r="AG518" s="378"/>
      <c r="AH518" s="378"/>
      <c r="AI518" s="378"/>
      <c r="AJ518" s="378"/>
      <c r="AK518" s="378"/>
      <c r="AL518" s="378"/>
      <c r="AM518" s="378"/>
      <c r="AN518" s="378"/>
      <c r="AO518" s="378"/>
      <c r="AP518" s="378"/>
      <c r="AQ518" s="378"/>
      <c r="AR518" s="378"/>
      <c r="AS518" s="378"/>
      <c r="AT518" s="378"/>
      <c r="AU518" s="378"/>
      <c r="AV518" s="378"/>
      <c r="AW518" s="378"/>
      <c r="AX518" s="378"/>
    </row>
    <row r="519" spans="1:87" s="337" customFormat="1" ht="14.25" thickBot="1" x14ac:dyDescent="0.25">
      <c r="A519" s="664" t="s">
        <v>55</v>
      </c>
      <c r="B519" s="682"/>
      <c r="C519" s="682"/>
      <c r="D519" s="682"/>
      <c r="E519" s="682"/>
      <c r="F519" s="682"/>
      <c r="G519" s="682"/>
      <c r="H519" s="682"/>
      <c r="I519" s="682"/>
      <c r="J519" s="682"/>
      <c r="K519" s="682"/>
      <c r="L519" s="682"/>
      <c r="M519" s="682"/>
      <c r="N519" s="683"/>
      <c r="O519" s="615"/>
      <c r="P519" s="393"/>
      <c r="Q519" s="393"/>
      <c r="R519" s="393"/>
      <c r="S519" s="393"/>
      <c r="T519" s="393"/>
      <c r="U519" s="393"/>
      <c r="V519" s="393"/>
      <c r="W519" s="393"/>
      <c r="X519" s="393"/>
      <c r="Y519" s="393"/>
      <c r="Z519" s="393"/>
      <c r="AA519" s="393"/>
      <c r="AB519" s="393"/>
      <c r="AC519" s="393"/>
      <c r="AD519" s="393"/>
      <c r="AE519" s="393"/>
      <c r="AF519" s="393"/>
      <c r="AG519" s="393"/>
      <c r="AH519" s="393"/>
      <c r="AI519" s="393"/>
      <c r="AJ519" s="393"/>
      <c r="AK519" s="393"/>
      <c r="AL519" s="393"/>
      <c r="AM519" s="393"/>
      <c r="AN519" s="393"/>
      <c r="AO519" s="393"/>
      <c r="AP519" s="393"/>
      <c r="AQ519" s="393"/>
      <c r="AR519" s="393"/>
      <c r="AS519" s="393"/>
      <c r="AT519" s="393"/>
      <c r="AU519" s="393"/>
      <c r="AV519" s="393"/>
      <c r="AW519" s="393"/>
      <c r="AX519" s="393"/>
      <c r="AY519" s="315"/>
      <c r="AZ519" s="315"/>
      <c r="BA519" s="315"/>
      <c r="BB519" s="315"/>
      <c r="BC519" s="315"/>
      <c r="BD519" s="315"/>
      <c r="BE519" s="315"/>
      <c r="BF519" s="315"/>
      <c r="BG519" s="315"/>
      <c r="BH519" s="315"/>
      <c r="BI519" s="315"/>
      <c r="BJ519" s="315"/>
      <c r="BK519" s="315"/>
      <c r="BL519" s="315"/>
      <c r="BM519" s="315"/>
      <c r="BN519" s="315"/>
      <c r="BO519" s="315"/>
      <c r="BP519" s="315"/>
      <c r="BQ519" s="315"/>
      <c r="BR519" s="315"/>
      <c r="BS519" s="315"/>
      <c r="BT519" s="315"/>
      <c r="BU519" s="315"/>
      <c r="BV519" s="315"/>
      <c r="BW519" s="315"/>
      <c r="BX519" s="315"/>
      <c r="BY519" s="315"/>
      <c r="BZ519" s="315"/>
      <c r="CA519" s="315"/>
      <c r="CB519" s="315"/>
      <c r="CC519" s="315"/>
      <c r="CD519" s="315"/>
      <c r="CE519" s="315"/>
      <c r="CF519" s="315"/>
      <c r="CG519" s="315"/>
      <c r="CH519" s="315"/>
      <c r="CI519" s="315"/>
    </row>
    <row r="520" spans="1:87" s="337" customFormat="1" ht="13.5" x14ac:dyDescent="0.2">
      <c r="A520" s="700" t="s">
        <v>56</v>
      </c>
      <c r="B520" s="701"/>
      <c r="C520" s="701"/>
      <c r="D520" s="701"/>
      <c r="E520" s="701"/>
      <c r="F520" s="701"/>
      <c r="G520" s="701"/>
      <c r="H520" s="701"/>
      <c r="I520" s="701"/>
      <c r="J520" s="701"/>
      <c r="K520" s="701"/>
      <c r="L520" s="701"/>
      <c r="M520" s="701"/>
      <c r="N520" s="702"/>
      <c r="O520" s="393"/>
      <c r="P520" s="393"/>
      <c r="Q520" s="393"/>
      <c r="R520" s="393"/>
      <c r="S520" s="393"/>
      <c r="T520" s="393"/>
      <c r="U520" s="393"/>
      <c r="V520" s="393"/>
      <c r="W520" s="393"/>
      <c r="X520" s="393"/>
      <c r="Y520" s="393"/>
      <c r="Z520" s="393"/>
      <c r="AA520" s="393"/>
      <c r="AB520" s="393"/>
      <c r="AC520" s="393"/>
      <c r="AD520" s="393"/>
      <c r="AE520" s="393"/>
      <c r="AF520" s="393"/>
      <c r="AG520" s="393"/>
      <c r="AH520" s="393"/>
      <c r="AI520" s="393"/>
      <c r="AJ520" s="393"/>
      <c r="AK520" s="393"/>
      <c r="AL520" s="393"/>
      <c r="AM520" s="393"/>
      <c r="AN520" s="393"/>
      <c r="AO520" s="393"/>
      <c r="AP520" s="393"/>
      <c r="AQ520" s="393"/>
      <c r="AR520" s="393"/>
      <c r="AS520" s="393"/>
      <c r="AT520" s="393"/>
      <c r="AU520" s="393"/>
      <c r="AV520" s="393"/>
      <c r="AW520" s="393"/>
      <c r="AX520" s="393"/>
      <c r="AY520" s="315"/>
      <c r="AZ520" s="315"/>
      <c r="BA520" s="315"/>
      <c r="BB520" s="315"/>
      <c r="BC520" s="315"/>
      <c r="BD520" s="315"/>
      <c r="BE520" s="315"/>
      <c r="BF520" s="315"/>
      <c r="BG520" s="315"/>
      <c r="BH520" s="315"/>
      <c r="BI520" s="315"/>
      <c r="BJ520" s="315"/>
      <c r="BK520" s="315"/>
      <c r="BL520" s="315"/>
      <c r="BM520" s="315"/>
      <c r="BN520" s="315"/>
      <c r="BO520" s="315"/>
      <c r="BP520" s="315"/>
      <c r="BQ520" s="315"/>
      <c r="BR520" s="315"/>
      <c r="BS520" s="315"/>
      <c r="BT520" s="315"/>
      <c r="BU520" s="315"/>
      <c r="BV520" s="315"/>
      <c r="BW520" s="315"/>
      <c r="BX520" s="315"/>
      <c r="BY520" s="315"/>
      <c r="BZ520" s="315"/>
      <c r="CA520" s="315"/>
      <c r="CB520" s="315"/>
      <c r="CC520" s="315"/>
      <c r="CD520" s="315"/>
      <c r="CE520" s="315"/>
      <c r="CF520" s="315"/>
      <c r="CG520" s="315"/>
      <c r="CH520" s="315"/>
      <c r="CI520" s="315"/>
    </row>
    <row r="521" spans="1:87" s="315" customFormat="1" ht="38.25" x14ac:dyDescent="0.2">
      <c r="A521" s="424">
        <v>1</v>
      </c>
      <c r="B521" s="386"/>
      <c r="C521" s="41" t="s">
        <v>57</v>
      </c>
      <c r="D521" s="390"/>
      <c r="E521" s="390"/>
      <c r="F521" s="390"/>
      <c r="G521" s="704" t="s">
        <v>487</v>
      </c>
      <c r="H521" s="390"/>
      <c r="I521" s="312"/>
      <c r="J521" s="430" t="s">
        <v>575</v>
      </c>
      <c r="K521" s="386"/>
      <c r="L521" s="386"/>
      <c r="M521" s="378"/>
      <c r="N521" s="310"/>
      <c r="O521" s="386"/>
      <c r="P521" s="386"/>
      <c r="Q521" s="386"/>
      <c r="R521" s="386"/>
      <c r="S521" s="386"/>
      <c r="T521" s="386"/>
      <c r="U521" s="386"/>
      <c r="V521" s="386"/>
      <c r="W521" s="386"/>
      <c r="X521" s="386"/>
      <c r="Y521" s="386"/>
      <c r="Z521" s="386"/>
      <c r="AA521" s="386"/>
      <c r="AB521" s="386"/>
      <c r="AC521" s="386"/>
      <c r="AD521" s="386"/>
      <c r="AE521" s="386"/>
      <c r="AF521" s="386"/>
      <c r="AG521" s="386"/>
      <c r="AH521" s="386"/>
      <c r="AI521" s="386"/>
      <c r="AJ521" s="386"/>
      <c r="AK521" s="386"/>
      <c r="AL521" s="386"/>
      <c r="AM521" s="386"/>
      <c r="AN521" s="386"/>
      <c r="AO521" s="386"/>
      <c r="AP521" s="386"/>
      <c r="AQ521" s="386"/>
      <c r="AR521" s="386"/>
      <c r="AS521" s="386"/>
      <c r="AT521" s="386"/>
      <c r="AU521" s="386"/>
      <c r="AV521" s="386"/>
      <c r="AW521" s="386"/>
      <c r="AX521" s="386"/>
    </row>
    <row r="522" spans="1:87" s="132" customFormat="1" ht="15.75" x14ac:dyDescent="0.2">
      <c r="A522" s="424">
        <v>2</v>
      </c>
      <c r="B522" s="386"/>
      <c r="C522" s="41" t="s">
        <v>576</v>
      </c>
      <c r="D522" s="311"/>
      <c r="E522" s="311"/>
      <c r="F522" s="311"/>
      <c r="G522" s="705"/>
      <c r="H522" s="386"/>
      <c r="I522" s="312"/>
      <c r="J522" s="430" t="s">
        <v>507</v>
      </c>
      <c r="K522" s="378"/>
      <c r="L522" s="378"/>
      <c r="M522" s="378"/>
      <c r="N522" s="3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0"/>
      <c r="AA522" s="210"/>
      <c r="AB522" s="210"/>
      <c r="AC522" s="210"/>
      <c r="AD522" s="210"/>
      <c r="AE522" s="210"/>
      <c r="AF522" s="210"/>
      <c r="AG522" s="210"/>
      <c r="AH522" s="210"/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315"/>
      <c r="AZ522" s="315"/>
      <c r="BA522" s="315"/>
      <c r="BB522" s="315"/>
      <c r="BC522" s="315"/>
      <c r="BD522" s="315"/>
      <c r="BE522" s="315"/>
      <c r="BF522" s="315"/>
      <c r="BG522" s="315"/>
      <c r="BH522" s="315"/>
      <c r="BI522" s="315"/>
      <c r="BJ522" s="315"/>
      <c r="BK522" s="315"/>
      <c r="BL522" s="315"/>
      <c r="BM522" s="315"/>
      <c r="BN522" s="315"/>
      <c r="BO522" s="315"/>
      <c r="BP522" s="315"/>
      <c r="BQ522" s="315"/>
      <c r="BR522" s="315"/>
      <c r="BS522" s="315"/>
      <c r="BT522" s="315"/>
      <c r="BU522" s="315"/>
      <c r="BV522" s="315"/>
      <c r="BW522" s="315"/>
      <c r="BX522" s="315"/>
      <c r="BY522" s="315"/>
      <c r="BZ522" s="315"/>
      <c r="CA522" s="315"/>
      <c r="CB522" s="315"/>
      <c r="CC522" s="315"/>
      <c r="CD522" s="315"/>
      <c r="CE522" s="315"/>
      <c r="CF522" s="315"/>
      <c r="CG522" s="315"/>
      <c r="CH522" s="315"/>
      <c r="CI522" s="315"/>
    </row>
    <row r="523" spans="1:87" s="132" customFormat="1" ht="39" thickBot="1" x14ac:dyDescent="0.25">
      <c r="A523" s="474">
        <v>3</v>
      </c>
      <c r="B523" s="464"/>
      <c r="C523" s="496" t="s">
        <v>577</v>
      </c>
      <c r="D523" s="603"/>
      <c r="E523" s="603"/>
      <c r="F523" s="603"/>
      <c r="G523" s="705"/>
      <c r="H523" s="464"/>
      <c r="I523" s="470"/>
      <c r="J523" s="430" t="s">
        <v>507</v>
      </c>
      <c r="K523" s="462"/>
      <c r="L523" s="462"/>
      <c r="M523" s="462"/>
      <c r="N523" s="593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  <c r="AA523" s="210"/>
      <c r="AB523" s="210"/>
      <c r="AC523" s="210"/>
      <c r="AD523" s="210"/>
      <c r="AE523" s="210"/>
      <c r="AF523" s="210"/>
      <c r="AG523" s="210"/>
      <c r="AH523" s="210"/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315"/>
      <c r="AZ523" s="315"/>
      <c r="BA523" s="315"/>
      <c r="BB523" s="315"/>
      <c r="BC523" s="315"/>
      <c r="BD523" s="315"/>
      <c r="BE523" s="315"/>
      <c r="BF523" s="315"/>
      <c r="BG523" s="315"/>
      <c r="BH523" s="315"/>
      <c r="BI523" s="315"/>
      <c r="BJ523" s="315"/>
      <c r="BK523" s="315"/>
      <c r="BL523" s="315"/>
      <c r="BM523" s="315"/>
      <c r="BN523" s="315"/>
      <c r="BO523" s="315"/>
      <c r="BP523" s="315"/>
      <c r="BQ523" s="315"/>
      <c r="BR523" s="315"/>
      <c r="BS523" s="315"/>
      <c r="BT523" s="315"/>
      <c r="BU523" s="315"/>
      <c r="BV523" s="315"/>
      <c r="BW523" s="315"/>
      <c r="BX523" s="315"/>
      <c r="BY523" s="315"/>
      <c r="BZ523" s="315"/>
      <c r="CA523" s="315"/>
      <c r="CB523" s="315"/>
      <c r="CC523" s="315"/>
      <c r="CD523" s="315"/>
      <c r="CE523" s="315"/>
      <c r="CF523" s="315"/>
      <c r="CG523" s="315"/>
      <c r="CH523" s="315"/>
      <c r="CI523" s="315"/>
    </row>
    <row r="524" spans="1:87" s="337" customFormat="1" ht="14.25" thickBot="1" x14ac:dyDescent="0.25">
      <c r="A524" s="664" t="s">
        <v>58</v>
      </c>
      <c r="B524" s="682"/>
      <c r="C524" s="682"/>
      <c r="D524" s="682"/>
      <c r="E524" s="682"/>
      <c r="F524" s="682"/>
      <c r="G524" s="682"/>
      <c r="H524" s="682"/>
      <c r="I524" s="682"/>
      <c r="J524" s="682"/>
      <c r="K524" s="682"/>
      <c r="L524" s="682"/>
      <c r="M524" s="682"/>
      <c r="N524" s="683"/>
      <c r="O524" s="615"/>
      <c r="P524" s="393"/>
      <c r="Q524" s="393"/>
      <c r="R524" s="393"/>
      <c r="S524" s="393"/>
      <c r="T524" s="393"/>
      <c r="U524" s="393"/>
      <c r="V524" s="393"/>
      <c r="W524" s="393"/>
      <c r="X524" s="393"/>
      <c r="Y524" s="393"/>
      <c r="Z524" s="393"/>
      <c r="AA524" s="393"/>
      <c r="AB524" s="393"/>
      <c r="AC524" s="393"/>
      <c r="AD524" s="393"/>
      <c r="AE524" s="393"/>
      <c r="AF524" s="393"/>
      <c r="AG524" s="393"/>
      <c r="AH524" s="393"/>
      <c r="AI524" s="393"/>
      <c r="AJ524" s="393"/>
      <c r="AK524" s="393"/>
      <c r="AL524" s="393"/>
      <c r="AM524" s="393"/>
      <c r="AN524" s="393"/>
      <c r="AO524" s="393"/>
      <c r="AP524" s="393"/>
      <c r="AQ524" s="393"/>
      <c r="AR524" s="393"/>
      <c r="AS524" s="393"/>
      <c r="AT524" s="393"/>
      <c r="AU524" s="393"/>
      <c r="AV524" s="393"/>
      <c r="AW524" s="393"/>
      <c r="AX524" s="393"/>
      <c r="AY524" s="315"/>
      <c r="AZ524" s="315"/>
      <c r="BA524" s="315"/>
      <c r="BB524" s="315"/>
      <c r="BC524" s="315"/>
      <c r="BD524" s="315"/>
      <c r="BE524" s="315"/>
      <c r="BF524" s="315"/>
      <c r="BG524" s="315"/>
      <c r="BH524" s="315"/>
      <c r="BI524" s="315"/>
      <c r="BJ524" s="315"/>
      <c r="BK524" s="315"/>
      <c r="BL524" s="315"/>
      <c r="BM524" s="315"/>
      <c r="BN524" s="315"/>
      <c r="BO524" s="315"/>
      <c r="BP524" s="315"/>
      <c r="BQ524" s="315"/>
      <c r="BR524" s="315"/>
      <c r="BS524" s="315"/>
      <c r="BT524" s="315"/>
      <c r="BU524" s="315"/>
      <c r="BV524" s="315"/>
      <c r="BW524" s="315"/>
      <c r="BX524" s="315"/>
      <c r="BY524" s="315"/>
      <c r="BZ524" s="315"/>
      <c r="CA524" s="315"/>
      <c r="CB524" s="315"/>
      <c r="CC524" s="315"/>
      <c r="CD524" s="315"/>
      <c r="CE524" s="315"/>
      <c r="CF524" s="315"/>
      <c r="CG524" s="315"/>
      <c r="CH524" s="315"/>
      <c r="CI524" s="315"/>
    </row>
    <row r="525" spans="1:87" s="337" customFormat="1" ht="13.5" x14ac:dyDescent="0.2">
      <c r="A525" s="700" t="s">
        <v>56</v>
      </c>
      <c r="B525" s="701"/>
      <c r="C525" s="701"/>
      <c r="D525" s="701"/>
      <c r="E525" s="701"/>
      <c r="F525" s="701"/>
      <c r="G525" s="701"/>
      <c r="H525" s="701"/>
      <c r="I525" s="701"/>
      <c r="J525" s="701"/>
      <c r="K525" s="701"/>
      <c r="L525" s="701"/>
      <c r="M525" s="701"/>
      <c r="N525" s="702"/>
      <c r="O525" s="393"/>
      <c r="P525" s="393"/>
      <c r="Q525" s="393"/>
      <c r="R525" s="393"/>
      <c r="S525" s="393"/>
      <c r="T525" s="393"/>
      <c r="U525" s="393"/>
      <c r="V525" s="393"/>
      <c r="W525" s="393"/>
      <c r="X525" s="393"/>
      <c r="Y525" s="393"/>
      <c r="Z525" s="393"/>
      <c r="AA525" s="393"/>
      <c r="AB525" s="393"/>
      <c r="AC525" s="393"/>
      <c r="AD525" s="393"/>
      <c r="AE525" s="393"/>
      <c r="AF525" s="393"/>
      <c r="AG525" s="393"/>
      <c r="AH525" s="393"/>
      <c r="AI525" s="393"/>
      <c r="AJ525" s="393"/>
      <c r="AK525" s="393"/>
      <c r="AL525" s="393"/>
      <c r="AM525" s="393"/>
      <c r="AN525" s="393"/>
      <c r="AO525" s="393"/>
      <c r="AP525" s="393"/>
      <c r="AQ525" s="393"/>
      <c r="AR525" s="393"/>
      <c r="AS525" s="393"/>
      <c r="AT525" s="393"/>
      <c r="AU525" s="393"/>
      <c r="AV525" s="393"/>
      <c r="AW525" s="393"/>
      <c r="AX525" s="393"/>
      <c r="AY525" s="315"/>
      <c r="AZ525" s="315"/>
      <c r="BA525" s="315"/>
      <c r="BB525" s="315"/>
      <c r="BC525" s="315"/>
      <c r="BD525" s="315"/>
      <c r="BE525" s="315"/>
      <c r="BF525" s="315"/>
      <c r="BG525" s="315"/>
      <c r="BH525" s="315"/>
      <c r="BI525" s="315"/>
      <c r="BJ525" s="315"/>
      <c r="BK525" s="315"/>
      <c r="BL525" s="315"/>
      <c r="BM525" s="315"/>
      <c r="BN525" s="315"/>
      <c r="BO525" s="315"/>
      <c r="BP525" s="315"/>
      <c r="BQ525" s="315"/>
      <c r="BR525" s="315"/>
      <c r="BS525" s="315"/>
      <c r="BT525" s="315"/>
      <c r="BU525" s="315"/>
      <c r="BV525" s="315"/>
      <c r="BW525" s="315"/>
      <c r="BX525" s="315"/>
      <c r="BY525" s="315"/>
      <c r="BZ525" s="315"/>
      <c r="CA525" s="315"/>
      <c r="CB525" s="315"/>
      <c r="CC525" s="315"/>
      <c r="CD525" s="315"/>
      <c r="CE525" s="315"/>
      <c r="CF525" s="315"/>
      <c r="CG525" s="315"/>
      <c r="CH525" s="315"/>
      <c r="CI525" s="315"/>
    </row>
    <row r="526" spans="1:87" s="315" customFormat="1" ht="25.5" x14ac:dyDescent="0.2">
      <c r="A526" s="424">
        <v>1</v>
      </c>
      <c r="B526" s="386"/>
      <c r="C526" s="41" t="s">
        <v>578</v>
      </c>
      <c r="D526" s="390"/>
      <c r="E526" s="390"/>
      <c r="F526" s="390"/>
      <c r="G526" s="375" t="s">
        <v>579</v>
      </c>
      <c r="H526" s="390"/>
      <c r="I526" s="312"/>
      <c r="J526" s="430" t="s">
        <v>556</v>
      </c>
      <c r="K526" s="386"/>
      <c r="L526" s="386"/>
      <c r="M526" s="378"/>
      <c r="N526" s="203"/>
      <c r="O526" s="386"/>
      <c r="P526" s="386"/>
      <c r="Q526" s="386"/>
      <c r="R526" s="386"/>
      <c r="S526" s="386"/>
      <c r="T526" s="386"/>
      <c r="U526" s="386"/>
      <c r="V526" s="386"/>
      <c r="W526" s="386"/>
      <c r="X526" s="386"/>
      <c r="Y526" s="386"/>
      <c r="Z526" s="386"/>
      <c r="AA526" s="386"/>
      <c r="AB526" s="386"/>
      <c r="AC526" s="386"/>
      <c r="AD526" s="386"/>
      <c r="AE526" s="386"/>
      <c r="AF526" s="386"/>
      <c r="AG526" s="386"/>
      <c r="AH526" s="386"/>
      <c r="AI526" s="386"/>
      <c r="AJ526" s="386"/>
      <c r="AK526" s="386"/>
      <c r="AL526" s="386"/>
      <c r="AM526" s="386"/>
      <c r="AN526" s="386"/>
      <c r="AO526" s="386"/>
      <c r="AP526" s="386"/>
      <c r="AQ526" s="386"/>
      <c r="AR526" s="386"/>
      <c r="AS526" s="386"/>
      <c r="AT526" s="386"/>
      <c r="AU526" s="386"/>
      <c r="AV526" s="386"/>
      <c r="AW526" s="386"/>
      <c r="AX526" s="386"/>
    </row>
    <row r="527" spans="1:87" s="315" customFormat="1" ht="51" x14ac:dyDescent="0.2">
      <c r="A527" s="424">
        <v>2</v>
      </c>
      <c r="B527" s="386"/>
      <c r="C527" s="41" t="s">
        <v>580</v>
      </c>
      <c r="D527" s="390"/>
      <c r="E527" s="390"/>
      <c r="F527" s="390"/>
      <c r="G527" s="202" t="s">
        <v>581</v>
      </c>
      <c r="H527" s="390"/>
      <c r="I527" s="312"/>
      <c r="J527" s="376" t="s">
        <v>582</v>
      </c>
      <c r="K527" s="386"/>
      <c r="L527" s="386"/>
      <c r="M527" s="378"/>
      <c r="N527" s="310"/>
      <c r="O527" s="386"/>
      <c r="P527" s="386"/>
      <c r="Q527" s="386"/>
      <c r="R527" s="386"/>
      <c r="S527" s="386"/>
      <c r="T527" s="386"/>
      <c r="U527" s="386"/>
      <c r="V527" s="386"/>
      <c r="W527" s="386"/>
      <c r="X527" s="386"/>
      <c r="Y527" s="386"/>
      <c r="Z527" s="386"/>
      <c r="AA527" s="386"/>
      <c r="AB527" s="386"/>
      <c r="AC527" s="386"/>
      <c r="AD527" s="386"/>
      <c r="AE527" s="386"/>
      <c r="AF527" s="386"/>
      <c r="AG527" s="386"/>
      <c r="AH527" s="386"/>
      <c r="AI527" s="386"/>
      <c r="AJ527" s="386"/>
      <c r="AK527" s="386"/>
      <c r="AL527" s="386"/>
      <c r="AM527" s="386"/>
      <c r="AN527" s="386"/>
      <c r="AO527" s="386"/>
      <c r="AP527" s="386"/>
      <c r="AQ527" s="386"/>
      <c r="AR527" s="386"/>
      <c r="AS527" s="386"/>
      <c r="AT527" s="386"/>
      <c r="AU527" s="386"/>
      <c r="AV527" s="386"/>
      <c r="AW527" s="386"/>
      <c r="AX527" s="386"/>
    </row>
    <row r="528" spans="1:87" s="315" customFormat="1" ht="26.25" thickBot="1" x14ac:dyDescent="0.25">
      <c r="A528" s="474">
        <v>3</v>
      </c>
      <c r="B528" s="464"/>
      <c r="C528" s="496" t="s">
        <v>583</v>
      </c>
      <c r="D528" s="603"/>
      <c r="E528" s="603"/>
      <c r="F528" s="603"/>
      <c r="G528" s="629">
        <v>45821</v>
      </c>
      <c r="H528" s="603"/>
      <c r="I528" s="470"/>
      <c r="J528" s="513" t="s">
        <v>584</v>
      </c>
      <c r="K528" s="464"/>
      <c r="L528" s="464"/>
      <c r="M528" s="462"/>
      <c r="N528" s="593"/>
      <c r="O528" s="386"/>
      <c r="P528" s="386"/>
      <c r="Q528" s="386"/>
      <c r="R528" s="386"/>
      <c r="S528" s="386"/>
      <c r="T528" s="386"/>
      <c r="U528" s="386"/>
      <c r="V528" s="386"/>
      <c r="W528" s="386"/>
      <c r="X528" s="386"/>
      <c r="Y528" s="386"/>
      <c r="Z528" s="386"/>
      <c r="AA528" s="386"/>
      <c r="AB528" s="386"/>
      <c r="AC528" s="386"/>
      <c r="AD528" s="386"/>
      <c r="AE528" s="386"/>
      <c r="AF528" s="386"/>
      <c r="AG528" s="386"/>
      <c r="AH528" s="386"/>
      <c r="AI528" s="386"/>
      <c r="AJ528" s="386"/>
      <c r="AK528" s="386"/>
      <c r="AL528" s="386"/>
      <c r="AM528" s="386"/>
      <c r="AN528" s="386"/>
      <c r="AO528" s="386"/>
      <c r="AP528" s="386"/>
      <c r="AQ528" s="386"/>
      <c r="AR528" s="386"/>
      <c r="AS528" s="386"/>
      <c r="AT528" s="386"/>
      <c r="AU528" s="386"/>
      <c r="AV528" s="386"/>
      <c r="AW528" s="386"/>
      <c r="AX528" s="386"/>
    </row>
    <row r="529" spans="1:87" s="337" customFormat="1" ht="14.25" thickBot="1" x14ac:dyDescent="0.25">
      <c r="A529" s="664" t="s">
        <v>59</v>
      </c>
      <c r="B529" s="682"/>
      <c r="C529" s="682"/>
      <c r="D529" s="682"/>
      <c r="E529" s="682"/>
      <c r="F529" s="682"/>
      <c r="G529" s="682"/>
      <c r="H529" s="682"/>
      <c r="I529" s="682"/>
      <c r="J529" s="682"/>
      <c r="K529" s="682"/>
      <c r="L529" s="682"/>
      <c r="M529" s="682"/>
      <c r="N529" s="683"/>
      <c r="O529" s="615"/>
      <c r="P529" s="393"/>
      <c r="Q529" s="393"/>
      <c r="R529" s="393"/>
      <c r="S529" s="393"/>
      <c r="T529" s="393"/>
      <c r="U529" s="393"/>
      <c r="V529" s="393"/>
      <c r="W529" s="393"/>
      <c r="X529" s="393"/>
      <c r="Y529" s="393"/>
      <c r="Z529" s="393"/>
      <c r="AA529" s="393"/>
      <c r="AB529" s="393"/>
      <c r="AC529" s="393"/>
      <c r="AD529" s="393"/>
      <c r="AE529" s="393"/>
      <c r="AF529" s="393"/>
      <c r="AG529" s="393"/>
      <c r="AH529" s="393"/>
      <c r="AI529" s="393"/>
      <c r="AJ529" s="393"/>
      <c r="AK529" s="393"/>
      <c r="AL529" s="393"/>
      <c r="AM529" s="393"/>
      <c r="AN529" s="393"/>
      <c r="AO529" s="393"/>
      <c r="AP529" s="393"/>
      <c r="AQ529" s="393"/>
      <c r="AR529" s="393"/>
      <c r="AS529" s="393"/>
      <c r="AT529" s="393"/>
      <c r="AU529" s="393"/>
      <c r="AV529" s="393"/>
      <c r="AW529" s="393"/>
      <c r="AX529" s="393"/>
      <c r="AY529" s="315"/>
      <c r="AZ529" s="315"/>
      <c r="BA529" s="315"/>
      <c r="BB529" s="315"/>
      <c r="BC529" s="315"/>
      <c r="BD529" s="315"/>
      <c r="BE529" s="315"/>
      <c r="BF529" s="315"/>
      <c r="BG529" s="315"/>
      <c r="BH529" s="315"/>
      <c r="BI529" s="315"/>
      <c r="BJ529" s="315"/>
      <c r="BK529" s="315"/>
      <c r="BL529" s="315"/>
      <c r="BM529" s="315"/>
      <c r="BN529" s="315"/>
      <c r="BO529" s="315"/>
      <c r="BP529" s="315"/>
      <c r="BQ529" s="315"/>
      <c r="BR529" s="315"/>
      <c r="BS529" s="315"/>
      <c r="BT529" s="315"/>
      <c r="BU529" s="315"/>
      <c r="BV529" s="315"/>
      <c r="BW529" s="315"/>
      <c r="BX529" s="315"/>
      <c r="BY529" s="315"/>
      <c r="BZ529" s="315"/>
      <c r="CA529" s="315"/>
      <c r="CB529" s="315"/>
      <c r="CC529" s="315"/>
      <c r="CD529" s="315"/>
      <c r="CE529" s="315"/>
      <c r="CF529" s="315"/>
      <c r="CG529" s="315"/>
      <c r="CH529" s="315"/>
      <c r="CI529" s="315"/>
    </row>
    <row r="530" spans="1:87" s="337" customFormat="1" ht="13.5" x14ac:dyDescent="0.2">
      <c r="A530" s="700" t="s">
        <v>56</v>
      </c>
      <c r="B530" s="701"/>
      <c r="C530" s="701"/>
      <c r="D530" s="701"/>
      <c r="E530" s="701"/>
      <c r="F530" s="701"/>
      <c r="G530" s="701"/>
      <c r="H530" s="701"/>
      <c r="I530" s="701"/>
      <c r="J530" s="701"/>
      <c r="K530" s="701"/>
      <c r="L530" s="701"/>
      <c r="M530" s="701"/>
      <c r="N530" s="702"/>
      <c r="O530" s="393"/>
      <c r="P530" s="393"/>
      <c r="Q530" s="393"/>
      <c r="R530" s="393"/>
      <c r="S530" s="393"/>
      <c r="T530" s="393"/>
      <c r="U530" s="393"/>
      <c r="V530" s="393"/>
      <c r="W530" s="393"/>
      <c r="X530" s="393"/>
      <c r="Y530" s="393"/>
      <c r="Z530" s="393"/>
      <c r="AA530" s="393"/>
      <c r="AB530" s="393"/>
      <c r="AC530" s="393"/>
      <c r="AD530" s="393"/>
      <c r="AE530" s="393"/>
      <c r="AF530" s="393"/>
      <c r="AG530" s="393"/>
      <c r="AH530" s="393"/>
      <c r="AI530" s="393"/>
      <c r="AJ530" s="393"/>
      <c r="AK530" s="393"/>
      <c r="AL530" s="393"/>
      <c r="AM530" s="393"/>
      <c r="AN530" s="393"/>
      <c r="AO530" s="393"/>
      <c r="AP530" s="393"/>
      <c r="AQ530" s="393"/>
      <c r="AR530" s="393"/>
      <c r="AS530" s="393"/>
      <c r="AT530" s="393"/>
      <c r="AU530" s="393"/>
      <c r="AV530" s="393"/>
      <c r="AW530" s="393"/>
      <c r="AX530" s="393"/>
      <c r="AY530" s="315"/>
      <c r="AZ530" s="315"/>
      <c r="BA530" s="315"/>
      <c r="BB530" s="315"/>
      <c r="BC530" s="315"/>
      <c r="BD530" s="315"/>
      <c r="BE530" s="315"/>
      <c r="BF530" s="315"/>
      <c r="BG530" s="315"/>
      <c r="BH530" s="315"/>
      <c r="BI530" s="315"/>
      <c r="BJ530" s="315"/>
      <c r="BK530" s="315"/>
      <c r="BL530" s="315"/>
      <c r="BM530" s="315"/>
      <c r="BN530" s="315"/>
      <c r="BO530" s="315"/>
      <c r="BP530" s="315"/>
      <c r="BQ530" s="315"/>
      <c r="BR530" s="315"/>
      <c r="BS530" s="315"/>
      <c r="BT530" s="315"/>
      <c r="BU530" s="315"/>
      <c r="BV530" s="315"/>
      <c r="BW530" s="315"/>
      <c r="BX530" s="315"/>
      <c r="BY530" s="315"/>
      <c r="BZ530" s="315"/>
      <c r="CA530" s="315"/>
      <c r="CB530" s="315"/>
      <c r="CC530" s="315"/>
      <c r="CD530" s="315"/>
      <c r="CE530" s="315"/>
      <c r="CF530" s="315"/>
      <c r="CG530" s="315"/>
      <c r="CH530" s="315"/>
      <c r="CI530" s="315"/>
    </row>
    <row r="531" spans="1:87" s="315" customFormat="1" ht="25.5" x14ac:dyDescent="0.2">
      <c r="A531" s="424">
        <v>1</v>
      </c>
      <c r="B531" s="386"/>
      <c r="C531" s="41" t="s">
        <v>585</v>
      </c>
      <c r="D531" s="390"/>
      <c r="E531" s="390"/>
      <c r="F531" s="390"/>
      <c r="G531" s="202" t="s">
        <v>586</v>
      </c>
      <c r="H531" s="390"/>
      <c r="I531" s="312"/>
      <c r="J531" s="430" t="s">
        <v>556</v>
      </c>
      <c r="K531" s="386"/>
      <c r="L531" s="386"/>
      <c r="M531" s="378"/>
      <c r="N531" s="203"/>
      <c r="O531" s="386"/>
      <c r="P531" s="386"/>
      <c r="Q531" s="386"/>
      <c r="R531" s="386"/>
      <c r="S531" s="386"/>
      <c r="T531" s="386"/>
      <c r="U531" s="386"/>
      <c r="V531" s="386"/>
      <c r="W531" s="386"/>
      <c r="X531" s="386"/>
      <c r="Y531" s="386"/>
      <c r="Z531" s="386"/>
      <c r="AA531" s="386"/>
      <c r="AB531" s="386"/>
      <c r="AC531" s="386"/>
      <c r="AD531" s="386"/>
      <c r="AE531" s="386"/>
      <c r="AF531" s="386"/>
      <c r="AG531" s="386"/>
      <c r="AH531" s="386"/>
      <c r="AI531" s="386"/>
      <c r="AJ531" s="386"/>
      <c r="AK531" s="386"/>
      <c r="AL531" s="386"/>
      <c r="AM531" s="386"/>
      <c r="AN531" s="386"/>
      <c r="AO531" s="386"/>
      <c r="AP531" s="386"/>
      <c r="AQ531" s="386"/>
      <c r="AR531" s="386"/>
      <c r="AS531" s="386"/>
      <c r="AT531" s="386"/>
      <c r="AU531" s="386"/>
      <c r="AV531" s="386"/>
      <c r="AW531" s="386"/>
      <c r="AX531" s="386"/>
    </row>
    <row r="532" spans="1:87" s="315" customFormat="1" ht="38.25" x14ac:dyDescent="0.2">
      <c r="A532" s="424">
        <v>2</v>
      </c>
      <c r="B532" s="386"/>
      <c r="C532" s="41" t="s">
        <v>587</v>
      </c>
      <c r="D532" s="390"/>
      <c r="E532" s="390"/>
      <c r="F532" s="390"/>
      <c r="G532" s="202" t="s">
        <v>588</v>
      </c>
      <c r="H532" s="390"/>
      <c r="I532" s="312"/>
      <c r="J532" s="430" t="s">
        <v>556</v>
      </c>
      <c r="K532" s="386"/>
      <c r="L532" s="386"/>
      <c r="M532" s="378"/>
      <c r="N532" s="203"/>
      <c r="O532" s="386"/>
      <c r="P532" s="386"/>
      <c r="Q532" s="386"/>
      <c r="R532" s="386"/>
      <c r="S532" s="386"/>
      <c r="T532" s="386"/>
      <c r="U532" s="386"/>
      <c r="V532" s="386"/>
      <c r="W532" s="386"/>
      <c r="X532" s="386"/>
      <c r="Y532" s="386"/>
      <c r="Z532" s="386"/>
      <c r="AA532" s="386"/>
      <c r="AB532" s="386"/>
      <c r="AC532" s="386"/>
      <c r="AD532" s="386"/>
      <c r="AE532" s="386"/>
      <c r="AF532" s="386"/>
      <c r="AG532" s="386"/>
      <c r="AH532" s="386"/>
      <c r="AI532" s="386"/>
      <c r="AJ532" s="386"/>
      <c r="AK532" s="386"/>
      <c r="AL532" s="386"/>
      <c r="AM532" s="386"/>
      <c r="AN532" s="386"/>
      <c r="AO532" s="386"/>
      <c r="AP532" s="386"/>
      <c r="AQ532" s="386"/>
      <c r="AR532" s="386"/>
      <c r="AS532" s="386"/>
      <c r="AT532" s="386"/>
      <c r="AU532" s="386"/>
      <c r="AV532" s="386"/>
      <c r="AW532" s="386"/>
      <c r="AX532" s="386"/>
    </row>
    <row r="533" spans="1:87" s="315" customFormat="1" ht="39" thickBot="1" x14ac:dyDescent="0.25">
      <c r="A533" s="474">
        <v>3</v>
      </c>
      <c r="B533" s="464"/>
      <c r="C533" s="496" t="s">
        <v>589</v>
      </c>
      <c r="D533" s="603"/>
      <c r="E533" s="603"/>
      <c r="F533" s="603"/>
      <c r="G533" s="616" t="s">
        <v>590</v>
      </c>
      <c r="H533" s="603"/>
      <c r="I533" s="470"/>
      <c r="J533" s="513" t="s">
        <v>591</v>
      </c>
      <c r="K533" s="464"/>
      <c r="L533" s="464"/>
      <c r="M533" s="462"/>
      <c r="N533" s="459"/>
      <c r="O533" s="386"/>
      <c r="P533" s="386"/>
      <c r="Q533" s="386"/>
      <c r="R533" s="386"/>
      <c r="S533" s="386"/>
      <c r="T533" s="386"/>
      <c r="U533" s="386"/>
      <c r="V533" s="386"/>
      <c r="W533" s="386"/>
      <c r="X533" s="386"/>
      <c r="Y533" s="386"/>
      <c r="Z533" s="386"/>
      <c r="AA533" s="386"/>
      <c r="AB533" s="386"/>
      <c r="AC533" s="386"/>
      <c r="AD533" s="386"/>
      <c r="AE533" s="386"/>
      <c r="AF533" s="386"/>
      <c r="AG533" s="386"/>
      <c r="AH533" s="386"/>
      <c r="AI533" s="386"/>
      <c r="AJ533" s="386"/>
      <c r="AK533" s="386"/>
      <c r="AL533" s="386"/>
      <c r="AM533" s="386"/>
      <c r="AN533" s="386"/>
      <c r="AO533" s="386"/>
      <c r="AP533" s="386"/>
      <c r="AQ533" s="386"/>
      <c r="AR533" s="386"/>
      <c r="AS533" s="386"/>
      <c r="AT533" s="386"/>
      <c r="AU533" s="386"/>
      <c r="AV533" s="386"/>
      <c r="AW533" s="386"/>
      <c r="AX533" s="386"/>
    </row>
    <row r="534" spans="1:87" s="337" customFormat="1" ht="14.25" thickBot="1" x14ac:dyDescent="0.25">
      <c r="A534" s="664" t="s">
        <v>60</v>
      </c>
      <c r="B534" s="682"/>
      <c r="C534" s="682"/>
      <c r="D534" s="682"/>
      <c r="E534" s="682"/>
      <c r="F534" s="682"/>
      <c r="G534" s="682"/>
      <c r="H534" s="682"/>
      <c r="I534" s="682"/>
      <c r="J534" s="682"/>
      <c r="K534" s="682"/>
      <c r="L534" s="682"/>
      <c r="M534" s="682"/>
      <c r="N534" s="683"/>
      <c r="O534" s="615"/>
      <c r="P534" s="393"/>
      <c r="Q534" s="393"/>
      <c r="R534" s="393"/>
      <c r="S534" s="393"/>
      <c r="T534" s="393"/>
      <c r="U534" s="393"/>
      <c r="V534" s="393"/>
      <c r="W534" s="393"/>
      <c r="X534" s="393"/>
      <c r="Y534" s="393"/>
      <c r="Z534" s="393"/>
      <c r="AA534" s="393"/>
      <c r="AB534" s="393"/>
      <c r="AC534" s="393"/>
      <c r="AD534" s="393"/>
      <c r="AE534" s="393"/>
      <c r="AF534" s="393"/>
      <c r="AG534" s="393"/>
      <c r="AH534" s="393"/>
      <c r="AI534" s="393"/>
      <c r="AJ534" s="393"/>
      <c r="AK534" s="393"/>
      <c r="AL534" s="393"/>
      <c r="AM534" s="393"/>
      <c r="AN534" s="393"/>
      <c r="AO534" s="393"/>
      <c r="AP534" s="393"/>
      <c r="AQ534" s="393"/>
      <c r="AR534" s="393"/>
      <c r="AS534" s="393"/>
      <c r="AT534" s="393"/>
      <c r="AU534" s="393"/>
      <c r="AV534" s="393"/>
      <c r="AW534" s="393"/>
      <c r="AX534" s="393"/>
      <c r="AY534" s="315"/>
      <c r="AZ534" s="315"/>
      <c r="BA534" s="315"/>
      <c r="BB534" s="315"/>
      <c r="BC534" s="315"/>
      <c r="BD534" s="315"/>
      <c r="BE534" s="315"/>
      <c r="BF534" s="315"/>
      <c r="BG534" s="315"/>
      <c r="BH534" s="315"/>
      <c r="BI534" s="315"/>
      <c r="BJ534" s="315"/>
      <c r="BK534" s="315"/>
      <c r="BL534" s="315"/>
      <c r="BM534" s="315"/>
      <c r="BN534" s="315"/>
      <c r="BO534" s="315"/>
      <c r="BP534" s="315"/>
      <c r="BQ534" s="315"/>
      <c r="BR534" s="315"/>
      <c r="BS534" s="315"/>
      <c r="BT534" s="315"/>
      <c r="BU534" s="315"/>
      <c r="BV534" s="315"/>
      <c r="BW534" s="315"/>
      <c r="BX534" s="315"/>
      <c r="BY534" s="315"/>
      <c r="BZ534" s="315"/>
      <c r="CA534" s="315"/>
      <c r="CB534" s="315"/>
      <c r="CC534" s="315"/>
      <c r="CD534" s="315"/>
      <c r="CE534" s="315"/>
      <c r="CF534" s="315"/>
      <c r="CG534" s="315"/>
      <c r="CH534" s="315"/>
      <c r="CI534" s="315"/>
    </row>
    <row r="535" spans="1:87" s="337" customFormat="1" ht="13.5" x14ac:dyDescent="0.2">
      <c r="A535" s="700" t="s">
        <v>56</v>
      </c>
      <c r="B535" s="701"/>
      <c r="C535" s="701"/>
      <c r="D535" s="701"/>
      <c r="E535" s="701"/>
      <c r="F535" s="701"/>
      <c r="G535" s="701"/>
      <c r="H535" s="701"/>
      <c r="I535" s="701"/>
      <c r="J535" s="701"/>
      <c r="K535" s="701"/>
      <c r="L535" s="701"/>
      <c r="M535" s="701"/>
      <c r="N535" s="702"/>
      <c r="O535" s="393"/>
      <c r="P535" s="393"/>
      <c r="Q535" s="393"/>
      <c r="R535" s="393"/>
      <c r="S535" s="393"/>
      <c r="T535" s="393"/>
      <c r="U535" s="393"/>
      <c r="V535" s="393"/>
      <c r="W535" s="393"/>
      <c r="X535" s="393"/>
      <c r="Y535" s="393"/>
      <c r="Z535" s="393"/>
      <c r="AA535" s="393"/>
      <c r="AB535" s="393"/>
      <c r="AC535" s="393"/>
      <c r="AD535" s="393"/>
      <c r="AE535" s="393"/>
      <c r="AF535" s="393"/>
      <c r="AG535" s="393"/>
      <c r="AH535" s="393"/>
      <c r="AI535" s="393"/>
      <c r="AJ535" s="393"/>
      <c r="AK535" s="393"/>
      <c r="AL535" s="393"/>
      <c r="AM535" s="393"/>
      <c r="AN535" s="393"/>
      <c r="AO535" s="393"/>
      <c r="AP535" s="393"/>
      <c r="AQ535" s="393"/>
      <c r="AR535" s="393"/>
      <c r="AS535" s="393"/>
      <c r="AT535" s="393"/>
      <c r="AU535" s="393"/>
      <c r="AV535" s="393"/>
      <c r="AW535" s="393"/>
      <c r="AX535" s="393"/>
      <c r="AY535" s="315"/>
      <c r="AZ535" s="315"/>
      <c r="BA535" s="315"/>
      <c r="BB535" s="315"/>
      <c r="BC535" s="315"/>
      <c r="BD535" s="315"/>
      <c r="BE535" s="315"/>
      <c r="BF535" s="315"/>
      <c r="BG535" s="315"/>
      <c r="BH535" s="315"/>
      <c r="BI535" s="315"/>
      <c r="BJ535" s="315"/>
      <c r="BK535" s="315"/>
      <c r="BL535" s="315"/>
      <c r="BM535" s="315"/>
      <c r="BN535" s="315"/>
      <c r="BO535" s="315"/>
      <c r="BP535" s="315"/>
      <c r="BQ535" s="315"/>
      <c r="BR535" s="315"/>
      <c r="BS535" s="315"/>
      <c r="BT535" s="315"/>
      <c r="BU535" s="315"/>
      <c r="BV535" s="315"/>
      <c r="BW535" s="315"/>
      <c r="BX535" s="315"/>
      <c r="BY535" s="315"/>
      <c r="BZ535" s="315"/>
      <c r="CA535" s="315"/>
      <c r="CB535" s="315"/>
      <c r="CC535" s="315"/>
      <c r="CD535" s="315"/>
      <c r="CE535" s="315"/>
      <c r="CF535" s="315"/>
      <c r="CG535" s="315"/>
      <c r="CH535" s="315"/>
      <c r="CI535" s="315"/>
    </row>
    <row r="536" spans="1:87" s="315" customFormat="1" ht="25.5" x14ac:dyDescent="0.2">
      <c r="A536" s="420">
        <v>1</v>
      </c>
      <c r="B536" s="386"/>
      <c r="C536" s="41" t="s">
        <v>592</v>
      </c>
      <c r="D536" s="389"/>
      <c r="E536" s="389"/>
      <c r="F536" s="389"/>
      <c r="G536" s="202" t="s">
        <v>593</v>
      </c>
      <c r="H536" s="389"/>
      <c r="I536" s="312"/>
      <c r="J536" s="430" t="s">
        <v>556</v>
      </c>
      <c r="K536" s="384"/>
      <c r="L536" s="384"/>
      <c r="M536" s="382"/>
      <c r="N536" s="310"/>
      <c r="O536" s="384"/>
      <c r="P536" s="384"/>
      <c r="Q536" s="384"/>
      <c r="R536" s="384"/>
      <c r="S536" s="384"/>
      <c r="T536" s="384"/>
      <c r="U536" s="384"/>
      <c r="V536" s="384"/>
      <c r="W536" s="384"/>
      <c r="X536" s="384"/>
      <c r="Y536" s="384"/>
      <c r="Z536" s="384"/>
      <c r="AA536" s="384"/>
      <c r="AB536" s="384"/>
      <c r="AC536" s="384"/>
      <c r="AD536" s="384"/>
      <c r="AE536" s="384"/>
      <c r="AF536" s="384"/>
      <c r="AG536" s="384"/>
      <c r="AH536" s="384"/>
      <c r="AI536" s="384"/>
      <c r="AJ536" s="384"/>
      <c r="AK536" s="384"/>
      <c r="AL536" s="384"/>
      <c r="AM536" s="384"/>
      <c r="AN536" s="384"/>
      <c r="AO536" s="384"/>
      <c r="AP536" s="384"/>
      <c r="AQ536" s="384"/>
      <c r="AR536" s="384"/>
      <c r="AS536" s="384"/>
      <c r="AT536" s="384"/>
      <c r="AU536" s="384"/>
      <c r="AV536" s="384"/>
      <c r="AW536" s="384"/>
      <c r="AX536" s="384"/>
    </row>
    <row r="537" spans="1:87" s="132" customFormat="1" ht="38.25" x14ac:dyDescent="0.2">
      <c r="A537" s="424">
        <v>2</v>
      </c>
      <c r="B537" s="386"/>
      <c r="C537" s="41" t="s">
        <v>594</v>
      </c>
      <c r="D537" s="311"/>
      <c r="E537" s="311"/>
      <c r="F537" s="311"/>
      <c r="G537" s="202" t="s">
        <v>595</v>
      </c>
      <c r="H537" s="386"/>
      <c r="I537" s="312"/>
      <c r="J537" s="430" t="s">
        <v>556</v>
      </c>
      <c r="K537" s="378"/>
      <c r="L537" s="378"/>
      <c r="M537" s="378"/>
      <c r="N537" s="3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0"/>
      <c r="AA537" s="210"/>
      <c r="AB537" s="210"/>
      <c r="AC537" s="210"/>
      <c r="AD537" s="210"/>
      <c r="AE537" s="210"/>
      <c r="AF537" s="210"/>
      <c r="AG537" s="210"/>
      <c r="AH537" s="210"/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315"/>
      <c r="AZ537" s="315"/>
      <c r="BA537" s="315"/>
      <c r="BB537" s="315"/>
      <c r="BC537" s="315"/>
      <c r="BD537" s="315"/>
      <c r="BE537" s="315"/>
      <c r="BF537" s="315"/>
      <c r="BG537" s="315"/>
      <c r="BH537" s="315"/>
      <c r="BI537" s="315"/>
      <c r="BJ537" s="315"/>
      <c r="BK537" s="315"/>
      <c r="BL537" s="315"/>
      <c r="BM537" s="315"/>
      <c r="BN537" s="315"/>
      <c r="BO537" s="315"/>
      <c r="BP537" s="315"/>
      <c r="BQ537" s="315"/>
      <c r="BR537" s="315"/>
      <c r="BS537" s="315"/>
      <c r="BT537" s="315"/>
      <c r="BU537" s="315"/>
      <c r="BV537" s="315"/>
      <c r="BW537" s="315"/>
      <c r="BX537" s="315"/>
      <c r="BY537" s="315"/>
      <c r="BZ537" s="315"/>
      <c r="CA537" s="315"/>
      <c r="CB537" s="315"/>
      <c r="CC537" s="315"/>
      <c r="CD537" s="315"/>
      <c r="CE537" s="315"/>
      <c r="CF537" s="315"/>
      <c r="CG537" s="315"/>
      <c r="CH537" s="315"/>
      <c r="CI537" s="315"/>
    </row>
    <row r="538" spans="1:87" s="132" customFormat="1" ht="39" thickBot="1" x14ac:dyDescent="0.25">
      <c r="A538" s="474">
        <v>3</v>
      </c>
      <c r="B538" s="464"/>
      <c r="C538" s="496" t="s">
        <v>596</v>
      </c>
      <c r="D538" s="603"/>
      <c r="E538" s="603"/>
      <c r="F538" s="603"/>
      <c r="G538" s="616" t="s">
        <v>597</v>
      </c>
      <c r="H538" s="464"/>
      <c r="I538" s="470"/>
      <c r="J538" s="513" t="s">
        <v>591</v>
      </c>
      <c r="K538" s="462"/>
      <c r="L538" s="462"/>
      <c r="M538" s="462"/>
      <c r="N538" s="593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0"/>
      <c r="AA538" s="210"/>
      <c r="AB538" s="210"/>
      <c r="AC538" s="210"/>
      <c r="AD538" s="210"/>
      <c r="AE538" s="210"/>
      <c r="AF538" s="210"/>
      <c r="AG538" s="210"/>
      <c r="AH538" s="210"/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315"/>
      <c r="AZ538" s="315"/>
      <c r="BA538" s="315"/>
      <c r="BB538" s="315"/>
      <c r="BC538" s="315"/>
      <c r="BD538" s="315"/>
      <c r="BE538" s="315"/>
      <c r="BF538" s="315"/>
      <c r="BG538" s="315"/>
      <c r="BH538" s="315"/>
      <c r="BI538" s="315"/>
      <c r="BJ538" s="315"/>
      <c r="BK538" s="315"/>
      <c r="BL538" s="315"/>
      <c r="BM538" s="315"/>
      <c r="BN538" s="315"/>
      <c r="BO538" s="315"/>
      <c r="BP538" s="315"/>
      <c r="BQ538" s="315"/>
      <c r="BR538" s="315"/>
      <c r="BS538" s="315"/>
      <c r="BT538" s="315"/>
      <c r="BU538" s="315"/>
      <c r="BV538" s="315"/>
      <c r="BW538" s="315"/>
      <c r="BX538" s="315"/>
      <c r="BY538" s="315"/>
      <c r="BZ538" s="315"/>
      <c r="CA538" s="315"/>
      <c r="CB538" s="315"/>
      <c r="CC538" s="315"/>
      <c r="CD538" s="315"/>
      <c r="CE538" s="315"/>
      <c r="CF538" s="315"/>
      <c r="CG538" s="315"/>
      <c r="CH538" s="315"/>
      <c r="CI538" s="315"/>
    </row>
    <row r="539" spans="1:87" s="337" customFormat="1" ht="14.25" thickBot="1" x14ac:dyDescent="0.25">
      <c r="A539" s="664" t="s">
        <v>61</v>
      </c>
      <c r="B539" s="682"/>
      <c r="C539" s="682"/>
      <c r="D539" s="682"/>
      <c r="E539" s="682"/>
      <c r="F539" s="682"/>
      <c r="G539" s="682"/>
      <c r="H539" s="682"/>
      <c r="I539" s="682"/>
      <c r="J539" s="682"/>
      <c r="K539" s="682"/>
      <c r="L539" s="682"/>
      <c r="M539" s="682"/>
      <c r="N539" s="683"/>
      <c r="O539" s="615"/>
      <c r="P539" s="393"/>
      <c r="Q539" s="393"/>
      <c r="R539" s="393"/>
      <c r="S539" s="393"/>
      <c r="T539" s="393"/>
      <c r="U539" s="393"/>
      <c r="V539" s="393"/>
      <c r="W539" s="393"/>
      <c r="X539" s="393"/>
      <c r="Y539" s="393"/>
      <c r="Z539" s="393"/>
      <c r="AA539" s="393"/>
      <c r="AB539" s="393"/>
      <c r="AC539" s="393"/>
      <c r="AD539" s="393"/>
      <c r="AE539" s="393"/>
      <c r="AF539" s="393"/>
      <c r="AG539" s="393"/>
      <c r="AH539" s="393"/>
      <c r="AI539" s="393"/>
      <c r="AJ539" s="393"/>
      <c r="AK539" s="393"/>
      <c r="AL539" s="393"/>
      <c r="AM539" s="393"/>
      <c r="AN539" s="393"/>
      <c r="AO539" s="393"/>
      <c r="AP539" s="393"/>
      <c r="AQ539" s="393"/>
      <c r="AR539" s="393"/>
      <c r="AS539" s="393"/>
      <c r="AT539" s="393"/>
      <c r="AU539" s="393"/>
      <c r="AV539" s="393"/>
      <c r="AW539" s="393"/>
      <c r="AX539" s="393"/>
      <c r="AY539" s="315"/>
      <c r="AZ539" s="315"/>
      <c r="BA539" s="315"/>
      <c r="BB539" s="315"/>
      <c r="BC539" s="315"/>
      <c r="BD539" s="315"/>
      <c r="BE539" s="315"/>
      <c r="BF539" s="315"/>
      <c r="BG539" s="315"/>
      <c r="BH539" s="315"/>
      <c r="BI539" s="315"/>
      <c r="BJ539" s="315"/>
      <c r="BK539" s="315"/>
      <c r="BL539" s="315"/>
      <c r="BM539" s="315"/>
      <c r="BN539" s="315"/>
      <c r="BO539" s="315"/>
      <c r="BP539" s="315"/>
      <c r="BQ539" s="315"/>
      <c r="BR539" s="315"/>
      <c r="BS539" s="315"/>
      <c r="BT539" s="315"/>
      <c r="BU539" s="315"/>
      <c r="BV539" s="315"/>
      <c r="BW539" s="315"/>
      <c r="BX539" s="315"/>
      <c r="BY539" s="315"/>
      <c r="BZ539" s="315"/>
      <c r="CA539" s="315"/>
      <c r="CB539" s="315"/>
      <c r="CC539" s="315"/>
      <c r="CD539" s="315"/>
      <c r="CE539" s="315"/>
      <c r="CF539" s="315"/>
      <c r="CG539" s="315"/>
      <c r="CH539" s="315"/>
      <c r="CI539" s="315"/>
    </row>
    <row r="540" spans="1:87" s="337" customFormat="1" ht="13.5" x14ac:dyDescent="0.2">
      <c r="A540" s="700" t="s">
        <v>56</v>
      </c>
      <c r="B540" s="701"/>
      <c r="C540" s="701"/>
      <c r="D540" s="701"/>
      <c r="E540" s="701"/>
      <c r="F540" s="701"/>
      <c r="G540" s="701"/>
      <c r="H540" s="701"/>
      <c r="I540" s="701"/>
      <c r="J540" s="701"/>
      <c r="K540" s="701"/>
      <c r="L540" s="701"/>
      <c r="M540" s="701"/>
      <c r="N540" s="702"/>
      <c r="O540" s="393"/>
      <c r="P540" s="393"/>
      <c r="Q540" s="393"/>
      <c r="R540" s="393"/>
      <c r="S540" s="393"/>
      <c r="T540" s="393"/>
      <c r="U540" s="393"/>
      <c r="V540" s="393"/>
      <c r="W540" s="393"/>
      <c r="X540" s="393"/>
      <c r="Y540" s="393"/>
      <c r="Z540" s="393"/>
      <c r="AA540" s="393"/>
      <c r="AB540" s="393"/>
      <c r="AC540" s="393"/>
      <c r="AD540" s="393"/>
      <c r="AE540" s="393"/>
      <c r="AF540" s="393"/>
      <c r="AG540" s="393"/>
      <c r="AH540" s="393"/>
      <c r="AI540" s="393"/>
      <c r="AJ540" s="393"/>
      <c r="AK540" s="393"/>
      <c r="AL540" s="393"/>
      <c r="AM540" s="393"/>
      <c r="AN540" s="393"/>
      <c r="AO540" s="393"/>
      <c r="AP540" s="393"/>
      <c r="AQ540" s="393"/>
      <c r="AR540" s="393"/>
      <c r="AS540" s="393"/>
      <c r="AT540" s="393"/>
      <c r="AU540" s="393"/>
      <c r="AV540" s="393"/>
      <c r="AW540" s="393"/>
      <c r="AX540" s="393"/>
      <c r="AY540" s="315"/>
      <c r="AZ540" s="315"/>
      <c r="BA540" s="315"/>
      <c r="BB540" s="315"/>
      <c r="BC540" s="315"/>
      <c r="BD540" s="315"/>
      <c r="BE540" s="315"/>
      <c r="BF540" s="315"/>
      <c r="BG540" s="315"/>
      <c r="BH540" s="315"/>
      <c r="BI540" s="315"/>
      <c r="BJ540" s="315"/>
      <c r="BK540" s="315"/>
      <c r="BL540" s="315"/>
      <c r="BM540" s="315"/>
      <c r="BN540" s="315"/>
      <c r="BO540" s="315"/>
      <c r="BP540" s="315"/>
      <c r="BQ540" s="315"/>
      <c r="BR540" s="315"/>
      <c r="BS540" s="315"/>
      <c r="BT540" s="315"/>
      <c r="BU540" s="315"/>
      <c r="BV540" s="315"/>
      <c r="BW540" s="315"/>
      <c r="BX540" s="315"/>
      <c r="BY540" s="315"/>
      <c r="BZ540" s="315"/>
      <c r="CA540" s="315"/>
      <c r="CB540" s="315"/>
      <c r="CC540" s="315"/>
      <c r="CD540" s="315"/>
      <c r="CE540" s="315"/>
      <c r="CF540" s="315"/>
      <c r="CG540" s="315"/>
      <c r="CH540" s="315"/>
      <c r="CI540" s="315"/>
    </row>
    <row r="541" spans="1:87" s="315" customFormat="1" ht="25.5" x14ac:dyDescent="0.2">
      <c r="A541" s="424">
        <v>1</v>
      </c>
      <c r="B541" s="386"/>
      <c r="C541" s="41" t="s">
        <v>598</v>
      </c>
      <c r="D541" s="390"/>
      <c r="E541" s="390"/>
      <c r="F541" s="390"/>
      <c r="G541" s="202" t="s">
        <v>599</v>
      </c>
      <c r="H541" s="390"/>
      <c r="I541" s="312"/>
      <c r="J541" s="430" t="s">
        <v>556</v>
      </c>
      <c r="K541" s="386"/>
      <c r="L541" s="386"/>
      <c r="M541" s="378"/>
      <c r="N541" s="310"/>
      <c r="O541" s="386"/>
      <c r="P541" s="386"/>
      <c r="Q541" s="386"/>
      <c r="R541" s="386"/>
      <c r="S541" s="386"/>
      <c r="T541" s="386"/>
      <c r="U541" s="386"/>
      <c r="V541" s="386"/>
      <c r="W541" s="386"/>
      <c r="X541" s="386"/>
      <c r="Y541" s="386"/>
      <c r="Z541" s="386"/>
      <c r="AA541" s="386"/>
      <c r="AB541" s="386"/>
      <c r="AC541" s="386"/>
      <c r="AD541" s="386"/>
      <c r="AE541" s="386"/>
      <c r="AF541" s="386"/>
      <c r="AG541" s="386"/>
      <c r="AH541" s="386"/>
      <c r="AI541" s="386"/>
      <c r="AJ541" s="386"/>
      <c r="AK541" s="386"/>
      <c r="AL541" s="386"/>
      <c r="AM541" s="386"/>
      <c r="AN541" s="386"/>
      <c r="AO541" s="386"/>
      <c r="AP541" s="386"/>
      <c r="AQ541" s="386"/>
      <c r="AR541" s="386"/>
      <c r="AS541" s="386"/>
      <c r="AT541" s="386"/>
      <c r="AU541" s="386"/>
      <c r="AV541" s="386"/>
      <c r="AW541" s="386"/>
      <c r="AX541" s="386"/>
    </row>
    <row r="542" spans="1:87" s="315" customFormat="1" ht="25.5" x14ac:dyDescent="0.2">
      <c r="A542" s="424">
        <v>2</v>
      </c>
      <c r="B542" s="386"/>
      <c r="C542" s="41" t="s">
        <v>600</v>
      </c>
      <c r="D542" s="390"/>
      <c r="E542" s="390"/>
      <c r="F542" s="390"/>
      <c r="G542" s="202" t="s">
        <v>601</v>
      </c>
      <c r="H542" s="390"/>
      <c r="I542" s="312"/>
      <c r="J542" s="430" t="s">
        <v>556</v>
      </c>
      <c r="K542" s="386"/>
      <c r="L542" s="386"/>
      <c r="M542" s="378"/>
      <c r="N542" s="310"/>
      <c r="O542" s="386"/>
      <c r="P542" s="386"/>
      <c r="Q542" s="386"/>
      <c r="R542" s="386"/>
      <c r="S542" s="386"/>
      <c r="T542" s="386"/>
      <c r="U542" s="386"/>
      <c r="V542" s="386"/>
      <c r="W542" s="386"/>
      <c r="X542" s="386"/>
      <c r="Y542" s="386"/>
      <c r="Z542" s="386"/>
      <c r="AA542" s="386"/>
      <c r="AB542" s="386"/>
      <c r="AC542" s="386"/>
      <c r="AD542" s="386"/>
      <c r="AE542" s="386"/>
      <c r="AF542" s="386"/>
      <c r="AG542" s="386"/>
      <c r="AH542" s="386"/>
      <c r="AI542" s="386"/>
      <c r="AJ542" s="386"/>
      <c r="AK542" s="386"/>
      <c r="AL542" s="386"/>
      <c r="AM542" s="386"/>
      <c r="AN542" s="386"/>
      <c r="AO542" s="386"/>
      <c r="AP542" s="386"/>
      <c r="AQ542" s="386"/>
      <c r="AR542" s="386"/>
      <c r="AS542" s="386"/>
      <c r="AT542" s="386"/>
      <c r="AU542" s="386"/>
      <c r="AV542" s="386"/>
      <c r="AW542" s="386"/>
      <c r="AX542" s="386"/>
    </row>
    <row r="543" spans="1:87" s="315" customFormat="1" ht="38.25" x14ac:dyDescent="0.2">
      <c r="A543" s="424">
        <v>3</v>
      </c>
      <c r="B543" s="386"/>
      <c r="C543" s="41" t="s">
        <v>602</v>
      </c>
      <c r="D543" s="390"/>
      <c r="E543" s="390"/>
      <c r="F543" s="390"/>
      <c r="G543" s="202" t="s">
        <v>603</v>
      </c>
      <c r="H543" s="390"/>
      <c r="I543" s="312"/>
      <c r="J543" s="430" t="s">
        <v>604</v>
      </c>
      <c r="K543" s="386"/>
      <c r="L543" s="386"/>
      <c r="M543" s="378"/>
      <c r="N543" s="310"/>
      <c r="O543" s="386"/>
      <c r="P543" s="386"/>
      <c r="Q543" s="386"/>
      <c r="R543" s="386"/>
      <c r="S543" s="386"/>
      <c r="T543" s="386"/>
      <c r="U543" s="386"/>
      <c r="V543" s="386"/>
      <c r="W543" s="386"/>
      <c r="X543" s="386"/>
      <c r="Y543" s="386"/>
      <c r="Z543" s="386"/>
      <c r="AA543" s="386"/>
      <c r="AB543" s="386"/>
      <c r="AC543" s="386"/>
      <c r="AD543" s="386"/>
      <c r="AE543" s="386"/>
      <c r="AF543" s="386"/>
      <c r="AG543" s="386"/>
      <c r="AH543" s="386"/>
      <c r="AI543" s="386"/>
      <c r="AJ543" s="386"/>
      <c r="AK543" s="386"/>
      <c r="AL543" s="386"/>
      <c r="AM543" s="386"/>
      <c r="AN543" s="386"/>
      <c r="AO543" s="386"/>
      <c r="AP543" s="386"/>
      <c r="AQ543" s="386"/>
      <c r="AR543" s="386"/>
      <c r="AS543" s="386"/>
      <c r="AT543" s="386"/>
      <c r="AU543" s="386"/>
      <c r="AV543" s="386"/>
      <c r="AW543" s="386"/>
      <c r="AX543" s="386"/>
    </row>
    <row r="544" spans="1:87" s="315" customFormat="1" ht="39" thickBot="1" x14ac:dyDescent="0.25">
      <c r="A544" s="474">
        <v>4</v>
      </c>
      <c r="B544" s="464"/>
      <c r="C544" s="496" t="s">
        <v>605</v>
      </c>
      <c r="D544" s="603"/>
      <c r="E544" s="603"/>
      <c r="F544" s="603"/>
      <c r="G544" s="616" t="s">
        <v>606</v>
      </c>
      <c r="H544" s="603"/>
      <c r="I544" s="470"/>
      <c r="J544" s="513" t="s">
        <v>591</v>
      </c>
      <c r="K544" s="464"/>
      <c r="L544" s="464"/>
      <c r="M544" s="462"/>
      <c r="N544" s="593"/>
      <c r="O544" s="386"/>
      <c r="P544" s="386"/>
      <c r="Q544" s="386"/>
      <c r="R544" s="386"/>
      <c r="S544" s="386"/>
      <c r="T544" s="386"/>
      <c r="U544" s="386"/>
      <c r="V544" s="386"/>
      <c r="W544" s="386"/>
      <c r="X544" s="386"/>
      <c r="Y544" s="386"/>
      <c r="Z544" s="386"/>
      <c r="AA544" s="386"/>
      <c r="AB544" s="386"/>
      <c r="AC544" s="386"/>
      <c r="AD544" s="386"/>
      <c r="AE544" s="386"/>
      <c r="AF544" s="386"/>
      <c r="AG544" s="386"/>
      <c r="AH544" s="386"/>
      <c r="AI544" s="386"/>
      <c r="AJ544" s="386"/>
      <c r="AK544" s="386"/>
      <c r="AL544" s="386"/>
      <c r="AM544" s="386"/>
      <c r="AN544" s="386"/>
      <c r="AO544" s="386"/>
      <c r="AP544" s="386"/>
      <c r="AQ544" s="386"/>
      <c r="AR544" s="386"/>
      <c r="AS544" s="386"/>
      <c r="AT544" s="386"/>
      <c r="AU544" s="386"/>
      <c r="AV544" s="386"/>
      <c r="AW544" s="386"/>
      <c r="AX544" s="386"/>
    </row>
    <row r="545" spans="1:108" s="337" customFormat="1" ht="14.25" thickBot="1" x14ac:dyDescent="0.25">
      <c r="A545" s="664" t="s">
        <v>62</v>
      </c>
      <c r="B545" s="682"/>
      <c r="C545" s="682"/>
      <c r="D545" s="682"/>
      <c r="E545" s="682"/>
      <c r="F545" s="682"/>
      <c r="G545" s="682"/>
      <c r="H545" s="682"/>
      <c r="I545" s="682"/>
      <c r="J545" s="682"/>
      <c r="K545" s="682"/>
      <c r="L545" s="682"/>
      <c r="M545" s="682"/>
      <c r="N545" s="683"/>
      <c r="O545" s="615"/>
      <c r="P545" s="393"/>
      <c r="Q545" s="393"/>
      <c r="R545" s="393"/>
      <c r="S545" s="393"/>
      <c r="T545" s="393"/>
      <c r="U545" s="393"/>
      <c r="V545" s="393"/>
      <c r="W545" s="393"/>
      <c r="X545" s="393"/>
      <c r="Y545" s="393"/>
      <c r="Z545" s="393"/>
      <c r="AA545" s="393"/>
      <c r="AB545" s="393"/>
      <c r="AC545" s="393"/>
      <c r="AD545" s="393"/>
      <c r="AE545" s="393"/>
      <c r="AF545" s="393"/>
      <c r="AG545" s="393"/>
      <c r="AH545" s="393"/>
      <c r="AI545" s="393"/>
      <c r="AJ545" s="393"/>
      <c r="AK545" s="393"/>
      <c r="AL545" s="393"/>
      <c r="AM545" s="393"/>
      <c r="AN545" s="393"/>
      <c r="AO545" s="393"/>
      <c r="AP545" s="393"/>
      <c r="AQ545" s="393"/>
      <c r="AR545" s="393"/>
      <c r="AS545" s="393"/>
      <c r="AT545" s="393"/>
      <c r="AU545" s="393"/>
      <c r="AV545" s="393"/>
      <c r="AW545" s="393"/>
      <c r="AX545" s="393"/>
      <c r="AY545" s="315"/>
      <c r="AZ545" s="315"/>
      <c r="BA545" s="315"/>
      <c r="BB545" s="315"/>
      <c r="BC545" s="315"/>
      <c r="BD545" s="315"/>
      <c r="BE545" s="315"/>
      <c r="BF545" s="315"/>
      <c r="BG545" s="315"/>
      <c r="BH545" s="315"/>
      <c r="BI545" s="315"/>
      <c r="BJ545" s="315"/>
      <c r="BK545" s="315"/>
      <c r="BL545" s="315"/>
      <c r="BM545" s="315"/>
      <c r="BN545" s="315"/>
      <c r="BO545" s="315"/>
      <c r="BP545" s="315"/>
      <c r="BQ545" s="315"/>
      <c r="BR545" s="315"/>
      <c r="BS545" s="315"/>
      <c r="BT545" s="315"/>
      <c r="BU545" s="315"/>
      <c r="BV545" s="315"/>
      <c r="BW545" s="315"/>
      <c r="BX545" s="315"/>
      <c r="BY545" s="315"/>
      <c r="BZ545" s="315"/>
      <c r="CA545" s="315"/>
      <c r="CB545" s="315"/>
      <c r="CC545" s="315"/>
      <c r="CD545" s="315"/>
      <c r="CE545" s="315"/>
      <c r="CF545" s="315"/>
      <c r="CG545" s="315"/>
      <c r="CH545" s="315"/>
      <c r="CI545" s="315"/>
    </row>
    <row r="546" spans="1:108" s="337" customFormat="1" ht="13.5" x14ac:dyDescent="0.2">
      <c r="A546" s="700" t="s">
        <v>56</v>
      </c>
      <c r="B546" s="701"/>
      <c r="C546" s="701"/>
      <c r="D546" s="701"/>
      <c r="E546" s="701"/>
      <c r="F546" s="701"/>
      <c r="G546" s="701"/>
      <c r="H546" s="701"/>
      <c r="I546" s="701"/>
      <c r="J546" s="701"/>
      <c r="K546" s="701"/>
      <c r="L546" s="701"/>
      <c r="M546" s="701"/>
      <c r="N546" s="702"/>
      <c r="O546" s="393"/>
      <c r="P546" s="393"/>
      <c r="Q546" s="393"/>
      <c r="R546" s="393"/>
      <c r="S546" s="393"/>
      <c r="T546" s="393"/>
      <c r="U546" s="393"/>
      <c r="V546" s="393"/>
      <c r="W546" s="393"/>
      <c r="X546" s="393"/>
      <c r="Y546" s="393"/>
      <c r="Z546" s="393"/>
      <c r="AA546" s="393"/>
      <c r="AB546" s="393"/>
      <c r="AC546" s="393"/>
      <c r="AD546" s="393"/>
      <c r="AE546" s="393"/>
      <c r="AF546" s="393"/>
      <c r="AG546" s="393"/>
      <c r="AH546" s="393"/>
      <c r="AI546" s="393"/>
      <c r="AJ546" s="393"/>
      <c r="AK546" s="393"/>
      <c r="AL546" s="393"/>
      <c r="AM546" s="393"/>
      <c r="AN546" s="393"/>
      <c r="AO546" s="393"/>
      <c r="AP546" s="393"/>
      <c r="AQ546" s="393"/>
      <c r="AR546" s="393"/>
      <c r="AS546" s="393"/>
      <c r="AT546" s="393"/>
      <c r="AU546" s="393"/>
      <c r="AV546" s="393"/>
      <c r="AW546" s="393"/>
      <c r="AX546" s="393"/>
      <c r="AY546" s="315"/>
      <c r="AZ546" s="315"/>
      <c r="BA546" s="315"/>
      <c r="BB546" s="315"/>
      <c r="BC546" s="315"/>
      <c r="BD546" s="315"/>
      <c r="BE546" s="315"/>
      <c r="BF546" s="315"/>
      <c r="BG546" s="315"/>
      <c r="BH546" s="315"/>
      <c r="BI546" s="315"/>
      <c r="BJ546" s="315"/>
      <c r="BK546" s="315"/>
      <c r="BL546" s="315"/>
      <c r="BM546" s="315"/>
      <c r="BN546" s="315"/>
      <c r="BO546" s="315"/>
      <c r="BP546" s="315"/>
      <c r="BQ546" s="315"/>
      <c r="BR546" s="315"/>
      <c r="BS546" s="315"/>
      <c r="BT546" s="315"/>
      <c r="BU546" s="315"/>
      <c r="BV546" s="315"/>
      <c r="BW546" s="315"/>
      <c r="BX546" s="315"/>
      <c r="BY546" s="315"/>
      <c r="BZ546" s="315"/>
      <c r="CA546" s="315"/>
      <c r="CB546" s="315"/>
      <c r="CC546" s="315"/>
      <c r="CD546" s="315"/>
      <c r="CE546" s="315"/>
      <c r="CF546" s="315"/>
      <c r="CG546" s="315"/>
      <c r="CH546" s="315"/>
      <c r="CI546" s="315"/>
    </row>
    <row r="547" spans="1:108" s="315" customFormat="1" ht="26.25" thickBot="1" x14ac:dyDescent="0.25">
      <c r="A547" s="424">
        <v>1</v>
      </c>
      <c r="B547" s="386"/>
      <c r="C547" s="41" t="s">
        <v>607</v>
      </c>
      <c r="D547" s="390"/>
      <c r="E547" s="390"/>
      <c r="F547" s="390"/>
      <c r="G547" s="202" t="s">
        <v>608</v>
      </c>
      <c r="H547" s="390"/>
      <c r="I547" s="312"/>
      <c r="J547" s="430" t="s">
        <v>556</v>
      </c>
      <c r="K547" s="386"/>
      <c r="L547" s="386"/>
      <c r="M547" s="378"/>
      <c r="N547" s="310"/>
      <c r="O547" s="386"/>
      <c r="P547" s="386"/>
      <c r="Q547" s="386"/>
      <c r="R547" s="386"/>
      <c r="S547" s="386"/>
      <c r="T547" s="386"/>
      <c r="U547" s="386"/>
      <c r="V547" s="386"/>
      <c r="W547" s="386"/>
      <c r="X547" s="386"/>
      <c r="Y547" s="386"/>
      <c r="Z547" s="386"/>
      <c r="AA547" s="386"/>
      <c r="AB547" s="386"/>
      <c r="AC547" s="386"/>
      <c r="AD547" s="386"/>
      <c r="AE547" s="386"/>
      <c r="AF547" s="386"/>
      <c r="AG547" s="386"/>
      <c r="AH547" s="386"/>
      <c r="AI547" s="386"/>
      <c r="AJ547" s="386"/>
      <c r="AK547" s="386"/>
      <c r="AL547" s="386"/>
      <c r="AM547" s="386"/>
      <c r="AN547" s="386"/>
      <c r="AO547" s="386"/>
      <c r="AP547" s="386"/>
      <c r="AQ547" s="386"/>
      <c r="AR547" s="386"/>
      <c r="AS547" s="386"/>
      <c r="AT547" s="386"/>
      <c r="AU547" s="386"/>
      <c r="AV547" s="386"/>
      <c r="AW547" s="386"/>
      <c r="AX547" s="386"/>
    </row>
    <row r="548" spans="1:108" s="132" customFormat="1" ht="26.25" thickBot="1" x14ac:dyDescent="0.25">
      <c r="A548" s="424">
        <v>2</v>
      </c>
      <c r="B548" s="386"/>
      <c r="C548" s="41" t="s">
        <v>609</v>
      </c>
      <c r="D548" s="311"/>
      <c r="E548" s="311"/>
      <c r="F548" s="311"/>
      <c r="G548" s="202" t="s">
        <v>610</v>
      </c>
      <c r="H548" s="386"/>
      <c r="I548" s="316"/>
      <c r="J548" s="627" t="s">
        <v>556</v>
      </c>
      <c r="K548" s="628"/>
      <c r="L548" s="378"/>
      <c r="M548" s="378"/>
      <c r="N548" s="3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  <c r="AA548" s="210"/>
      <c r="AB548" s="210"/>
      <c r="AC548" s="210"/>
      <c r="AD548" s="210"/>
      <c r="AE548" s="210"/>
      <c r="AF548" s="210"/>
      <c r="AG548" s="210"/>
      <c r="AH548" s="210"/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315"/>
      <c r="AZ548" s="315"/>
      <c r="BA548" s="315"/>
      <c r="BB548" s="315"/>
      <c r="BC548" s="315"/>
      <c r="BD548" s="315"/>
      <c r="BE548" s="315"/>
      <c r="BF548" s="315"/>
      <c r="BG548" s="315"/>
      <c r="BH548" s="315"/>
      <c r="BI548" s="315"/>
      <c r="BJ548" s="315"/>
      <c r="BK548" s="315"/>
      <c r="BL548" s="315"/>
      <c r="BM548" s="315"/>
      <c r="BN548" s="315"/>
      <c r="BO548" s="315"/>
      <c r="BP548" s="315"/>
      <c r="BQ548" s="315"/>
      <c r="BR548" s="315"/>
      <c r="BS548" s="315"/>
      <c r="BT548" s="315"/>
      <c r="BU548" s="315"/>
      <c r="BV548" s="315"/>
      <c r="BW548" s="315"/>
      <c r="BX548" s="315"/>
      <c r="BY548" s="315"/>
      <c r="BZ548" s="315"/>
      <c r="CA548" s="315"/>
      <c r="CB548" s="315"/>
      <c r="CC548" s="315"/>
      <c r="CD548" s="315"/>
      <c r="CE548" s="315"/>
      <c r="CF548" s="315"/>
      <c r="CG548" s="315"/>
      <c r="CH548" s="315"/>
      <c r="CI548" s="315"/>
    </row>
    <row r="549" spans="1:108" s="132" customFormat="1" ht="38.25" x14ac:dyDescent="0.2">
      <c r="A549" s="424">
        <v>3</v>
      </c>
      <c r="B549" s="386"/>
      <c r="C549" s="41" t="s">
        <v>611</v>
      </c>
      <c r="D549" s="390"/>
      <c r="E549" s="390"/>
      <c r="F549" s="390"/>
      <c r="G549" s="202" t="s">
        <v>612</v>
      </c>
      <c r="H549" s="386"/>
      <c r="I549" s="312"/>
      <c r="J549" s="468" t="s">
        <v>556</v>
      </c>
      <c r="K549" s="378"/>
      <c r="L549" s="378"/>
      <c r="M549" s="378"/>
      <c r="N549" s="3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  <c r="AA549" s="210"/>
      <c r="AB549" s="210"/>
      <c r="AC549" s="210"/>
      <c r="AD549" s="210"/>
      <c r="AE549" s="210"/>
      <c r="AF549" s="210"/>
      <c r="AG549" s="210"/>
      <c r="AH549" s="210"/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315"/>
      <c r="AZ549" s="315"/>
      <c r="BA549" s="315"/>
      <c r="BB549" s="315"/>
      <c r="BC549" s="315"/>
      <c r="BD549" s="315"/>
      <c r="BE549" s="315"/>
      <c r="BF549" s="315"/>
      <c r="BG549" s="315"/>
      <c r="BH549" s="315"/>
      <c r="BI549" s="315"/>
      <c r="BJ549" s="315"/>
      <c r="BK549" s="315"/>
      <c r="BL549" s="315"/>
      <c r="BM549" s="315"/>
      <c r="BN549" s="315"/>
      <c r="BO549" s="315"/>
      <c r="BP549" s="315"/>
      <c r="BQ549" s="315"/>
      <c r="BR549" s="315"/>
      <c r="BS549" s="315"/>
      <c r="BT549" s="315"/>
      <c r="BU549" s="315"/>
      <c r="BV549" s="315"/>
      <c r="BW549" s="315"/>
      <c r="BX549" s="315"/>
      <c r="BY549" s="315"/>
      <c r="BZ549" s="315"/>
      <c r="CA549" s="315"/>
      <c r="CB549" s="315"/>
      <c r="CC549" s="315"/>
      <c r="CD549" s="315"/>
      <c r="CE549" s="315"/>
      <c r="CF549" s="315"/>
      <c r="CG549" s="315"/>
      <c r="CH549" s="315"/>
      <c r="CI549" s="315"/>
    </row>
    <row r="550" spans="1:108" s="315" customFormat="1" ht="39" thickBot="1" x14ac:dyDescent="0.25">
      <c r="A550" s="474">
        <v>4</v>
      </c>
      <c r="B550" s="464"/>
      <c r="C550" s="496" t="s">
        <v>613</v>
      </c>
      <c r="D550" s="603"/>
      <c r="E550" s="603"/>
      <c r="F550" s="603"/>
      <c r="G550" s="616" t="s">
        <v>614</v>
      </c>
      <c r="H550" s="603"/>
      <c r="I550" s="621"/>
      <c r="J550" s="515" t="s">
        <v>591</v>
      </c>
      <c r="K550" s="482"/>
      <c r="L550" s="464"/>
      <c r="M550" s="462"/>
      <c r="N550" s="593"/>
      <c r="O550" s="386"/>
      <c r="P550" s="386"/>
      <c r="Q550" s="386"/>
      <c r="R550" s="386"/>
      <c r="S550" s="386"/>
      <c r="T550" s="386"/>
      <c r="U550" s="386"/>
      <c r="V550" s="386"/>
      <c r="W550" s="386"/>
      <c r="X550" s="386"/>
      <c r="Y550" s="386"/>
      <c r="Z550" s="386"/>
      <c r="AA550" s="386"/>
      <c r="AB550" s="386"/>
      <c r="AC550" s="386"/>
      <c r="AD550" s="386"/>
      <c r="AE550" s="386"/>
      <c r="AF550" s="386"/>
      <c r="AG550" s="386"/>
      <c r="AH550" s="386"/>
      <c r="AI550" s="386"/>
      <c r="AJ550" s="386"/>
      <c r="AK550" s="386"/>
      <c r="AL550" s="386"/>
      <c r="AM550" s="386"/>
      <c r="AN550" s="386"/>
      <c r="AO550" s="386"/>
      <c r="AP550" s="386"/>
      <c r="AQ550" s="386"/>
      <c r="AR550" s="386"/>
      <c r="AS550" s="386"/>
      <c r="AT550" s="386"/>
      <c r="AU550" s="386"/>
      <c r="AV550" s="386"/>
      <c r="AW550" s="386"/>
      <c r="AX550" s="386"/>
    </row>
    <row r="551" spans="1:108" s="337" customFormat="1" ht="14.25" thickBot="1" x14ac:dyDescent="0.25">
      <c r="A551" s="664" t="s">
        <v>63</v>
      </c>
      <c r="B551" s="682"/>
      <c r="C551" s="682"/>
      <c r="D551" s="682"/>
      <c r="E551" s="682"/>
      <c r="F551" s="682"/>
      <c r="G551" s="682"/>
      <c r="H551" s="682"/>
      <c r="I551" s="682"/>
      <c r="J551" s="703"/>
      <c r="K551" s="682"/>
      <c r="L551" s="682"/>
      <c r="M551" s="682"/>
      <c r="N551" s="683"/>
      <c r="O551" s="615"/>
      <c r="P551" s="393"/>
      <c r="Q551" s="393"/>
      <c r="R551" s="393"/>
      <c r="S551" s="393"/>
      <c r="T551" s="393"/>
      <c r="U551" s="393"/>
      <c r="V551" s="393"/>
      <c r="W551" s="393"/>
      <c r="X551" s="393"/>
      <c r="Y551" s="393"/>
      <c r="Z551" s="393"/>
      <c r="AA551" s="393"/>
      <c r="AB551" s="393"/>
      <c r="AC551" s="393"/>
      <c r="AD551" s="393"/>
      <c r="AE551" s="393"/>
      <c r="AF551" s="393"/>
      <c r="AG551" s="393"/>
      <c r="AH551" s="393"/>
      <c r="AI551" s="393"/>
      <c r="AJ551" s="393"/>
      <c r="AK551" s="393"/>
      <c r="AL551" s="393"/>
      <c r="AM551" s="393"/>
      <c r="AN551" s="393"/>
      <c r="AO551" s="393"/>
      <c r="AP551" s="393"/>
      <c r="AQ551" s="393"/>
      <c r="AR551" s="393"/>
      <c r="AS551" s="393"/>
      <c r="AT551" s="393"/>
      <c r="AU551" s="393"/>
      <c r="AV551" s="393"/>
      <c r="AW551" s="393"/>
      <c r="AX551" s="393"/>
      <c r="AY551" s="315"/>
      <c r="AZ551" s="315"/>
      <c r="BA551" s="315"/>
      <c r="BB551" s="315"/>
      <c r="BC551" s="315"/>
      <c r="BD551" s="315"/>
      <c r="BE551" s="315"/>
      <c r="BF551" s="315"/>
      <c r="BG551" s="315"/>
      <c r="BH551" s="315"/>
      <c r="BI551" s="315"/>
      <c r="BJ551" s="315"/>
      <c r="BK551" s="315"/>
      <c r="BL551" s="315"/>
      <c r="BM551" s="315"/>
      <c r="BN551" s="315"/>
      <c r="BO551" s="315"/>
      <c r="BP551" s="315"/>
      <c r="BQ551" s="315"/>
      <c r="BR551" s="315"/>
      <c r="BS551" s="315"/>
      <c r="BT551" s="315"/>
      <c r="BU551" s="315"/>
      <c r="BV551" s="315"/>
      <c r="BW551" s="315"/>
      <c r="BX551" s="315"/>
      <c r="BY551" s="315"/>
      <c r="BZ551" s="315"/>
      <c r="CA551" s="315"/>
      <c r="CB551" s="315"/>
      <c r="CC551" s="315"/>
      <c r="CD551" s="315"/>
      <c r="CE551" s="315"/>
      <c r="CF551" s="315"/>
      <c r="CG551" s="315"/>
      <c r="CH551" s="315"/>
      <c r="CI551" s="315"/>
    </row>
    <row r="552" spans="1:108" s="337" customFormat="1" ht="13.5" x14ac:dyDescent="0.2">
      <c r="A552" s="700" t="s">
        <v>56</v>
      </c>
      <c r="B552" s="701"/>
      <c r="C552" s="701"/>
      <c r="D552" s="701"/>
      <c r="E552" s="701"/>
      <c r="F552" s="701"/>
      <c r="G552" s="701"/>
      <c r="H552" s="701"/>
      <c r="I552" s="701"/>
      <c r="J552" s="701"/>
      <c r="K552" s="701"/>
      <c r="L552" s="701"/>
      <c r="M552" s="701"/>
      <c r="N552" s="702"/>
      <c r="O552" s="393"/>
      <c r="P552" s="393"/>
      <c r="Q552" s="393"/>
      <c r="R552" s="393"/>
      <c r="S552" s="393"/>
      <c r="T552" s="393"/>
      <c r="U552" s="393"/>
      <c r="V552" s="393"/>
      <c r="W552" s="393"/>
      <c r="X552" s="393"/>
      <c r="Y552" s="393"/>
      <c r="Z552" s="393"/>
      <c r="AA552" s="393"/>
      <c r="AB552" s="393"/>
      <c r="AC552" s="393"/>
      <c r="AD552" s="393"/>
      <c r="AE552" s="393"/>
      <c r="AF552" s="393"/>
      <c r="AG552" s="393"/>
      <c r="AH552" s="393"/>
      <c r="AI552" s="393"/>
      <c r="AJ552" s="393"/>
      <c r="AK552" s="393"/>
      <c r="AL552" s="393"/>
      <c r="AM552" s="393"/>
      <c r="AN552" s="393"/>
      <c r="AO552" s="393"/>
      <c r="AP552" s="393"/>
      <c r="AQ552" s="393"/>
      <c r="AR552" s="393"/>
      <c r="AS552" s="393"/>
      <c r="AT552" s="393"/>
      <c r="AU552" s="393"/>
      <c r="AV552" s="393"/>
      <c r="AW552" s="393"/>
      <c r="AX552" s="393"/>
      <c r="AY552" s="315"/>
      <c r="AZ552" s="315"/>
      <c r="BA552" s="315"/>
      <c r="BB552" s="315"/>
      <c r="BC552" s="315"/>
      <c r="BD552" s="315"/>
      <c r="BE552" s="315"/>
      <c r="BF552" s="315"/>
      <c r="BG552" s="315"/>
      <c r="BH552" s="315"/>
      <c r="BI552" s="315"/>
      <c r="BJ552" s="315"/>
      <c r="BK552" s="315"/>
      <c r="BL552" s="315"/>
      <c r="BM552" s="315"/>
      <c r="BN552" s="315"/>
      <c r="BO552" s="315"/>
      <c r="BP552" s="315"/>
      <c r="BQ552" s="315"/>
      <c r="BR552" s="315"/>
      <c r="BS552" s="315"/>
      <c r="BT552" s="315"/>
      <c r="BU552" s="315"/>
      <c r="BV552" s="315"/>
      <c r="BW552" s="315"/>
      <c r="BX552" s="315"/>
      <c r="BY552" s="315"/>
      <c r="BZ552" s="315"/>
      <c r="CA552" s="315"/>
      <c r="CB552" s="315"/>
      <c r="CC552" s="315"/>
      <c r="CD552" s="315"/>
      <c r="CE552" s="315"/>
      <c r="CF552" s="315"/>
      <c r="CG552" s="315"/>
      <c r="CH552" s="315"/>
      <c r="CI552" s="315"/>
    </row>
    <row r="553" spans="1:108" s="315" customFormat="1" ht="38.25" x14ac:dyDescent="0.2">
      <c r="A553" s="424">
        <v>1</v>
      </c>
      <c r="B553" s="386"/>
      <c r="C553" s="41" t="s">
        <v>615</v>
      </c>
      <c r="D553" s="390"/>
      <c r="E553" s="390"/>
      <c r="F553" s="390"/>
      <c r="G553" s="202" t="s">
        <v>616</v>
      </c>
      <c r="H553" s="390"/>
      <c r="I553" s="312"/>
      <c r="J553" s="170" t="s">
        <v>591</v>
      </c>
      <c r="K553" s="386"/>
      <c r="L553" s="386"/>
      <c r="M553" s="378"/>
      <c r="N553" s="310"/>
      <c r="O553" s="386"/>
      <c r="P553" s="386"/>
      <c r="Q553" s="386"/>
      <c r="R553" s="386"/>
      <c r="S553" s="386"/>
      <c r="T553" s="386"/>
      <c r="U553" s="386"/>
      <c r="V553" s="386"/>
      <c r="W553" s="386"/>
      <c r="X553" s="386"/>
      <c r="Y553" s="386"/>
      <c r="Z553" s="386"/>
      <c r="AA553" s="386"/>
      <c r="AB553" s="386"/>
      <c r="AC553" s="386"/>
      <c r="AD553" s="386"/>
      <c r="AE553" s="386"/>
      <c r="AF553" s="386"/>
      <c r="AG553" s="386"/>
      <c r="AH553" s="386"/>
      <c r="AI553" s="386"/>
      <c r="AJ553" s="386"/>
      <c r="AK553" s="386"/>
      <c r="AL553" s="386"/>
      <c r="AM553" s="386"/>
      <c r="AN553" s="386"/>
      <c r="AO553" s="386"/>
      <c r="AP553" s="386"/>
      <c r="AQ553" s="386"/>
      <c r="AR553" s="386"/>
      <c r="AS553" s="386"/>
      <c r="AT553" s="386"/>
      <c r="AU553" s="386"/>
      <c r="AV553" s="386"/>
      <c r="AW553" s="386"/>
      <c r="AX553" s="386"/>
    </row>
    <row r="554" spans="1:108" ht="16.5" thickBot="1" x14ac:dyDescent="0.25">
      <c r="A554" s="697"/>
      <c r="B554" s="698"/>
      <c r="C554" s="698"/>
      <c r="D554" s="698"/>
      <c r="E554" s="698"/>
      <c r="F554" s="698"/>
      <c r="G554" s="698"/>
      <c r="H554" s="698"/>
      <c r="I554" s="698"/>
      <c r="J554" s="698"/>
      <c r="K554" s="698"/>
      <c r="L554" s="698"/>
      <c r="M554" s="698"/>
      <c r="N554" s="699"/>
      <c r="O554" s="320"/>
      <c r="P554" s="320">
        <f t="shared" ref="P554:AX554" si="39">(P553+P550+P549+P548+P547+P544+P543+P542+P541+P538+P537+P536+P533+P532+P531+P528+P527+P526+P523+P522+P521+P518+P517+P516+P515+P508+P495+P494+P493+P491+P490+P489+P487+P486+P485+P484+P482+P473+P472+P465+P460+P448+P438+P426+P425+P424+P423+P406+P387+P378+P382+P381+P379+P365+P360+P359)/56</f>
        <v>0</v>
      </c>
      <c r="Q554" s="320">
        <f t="shared" si="39"/>
        <v>0</v>
      </c>
      <c r="R554" s="320">
        <f t="shared" si="39"/>
        <v>0</v>
      </c>
      <c r="S554" s="320">
        <f t="shared" si="39"/>
        <v>0</v>
      </c>
      <c r="T554" s="320">
        <f t="shared" si="39"/>
        <v>0</v>
      </c>
      <c r="U554" s="320">
        <f t="shared" si="39"/>
        <v>0</v>
      </c>
      <c r="V554" s="320">
        <f t="shared" si="39"/>
        <v>0</v>
      </c>
      <c r="W554" s="320">
        <f t="shared" si="39"/>
        <v>0</v>
      </c>
      <c r="X554" s="320">
        <f t="shared" si="39"/>
        <v>0</v>
      </c>
      <c r="Y554" s="320">
        <f t="shared" si="39"/>
        <v>0</v>
      </c>
      <c r="Z554" s="320">
        <f t="shared" si="39"/>
        <v>0</v>
      </c>
      <c r="AA554" s="320">
        <f t="shared" si="39"/>
        <v>0</v>
      </c>
      <c r="AB554" s="320">
        <f t="shared" si="39"/>
        <v>0</v>
      </c>
      <c r="AC554" s="320">
        <f t="shared" si="39"/>
        <v>0</v>
      </c>
      <c r="AD554" s="320">
        <f t="shared" si="39"/>
        <v>0</v>
      </c>
      <c r="AE554" s="320">
        <f t="shared" si="39"/>
        <v>0</v>
      </c>
      <c r="AF554" s="320">
        <f t="shared" si="39"/>
        <v>0</v>
      </c>
      <c r="AG554" s="320">
        <f t="shared" si="39"/>
        <v>0</v>
      </c>
      <c r="AH554" s="320">
        <f t="shared" si="39"/>
        <v>0</v>
      </c>
      <c r="AI554" s="320">
        <f t="shared" si="39"/>
        <v>0</v>
      </c>
      <c r="AJ554" s="320">
        <f t="shared" si="39"/>
        <v>0</v>
      </c>
      <c r="AK554" s="320">
        <f t="shared" si="39"/>
        <v>0</v>
      </c>
      <c r="AL554" s="320">
        <f t="shared" si="39"/>
        <v>0</v>
      </c>
      <c r="AM554" s="320">
        <f t="shared" si="39"/>
        <v>0</v>
      </c>
      <c r="AN554" s="320">
        <f t="shared" si="39"/>
        <v>0</v>
      </c>
      <c r="AO554" s="320">
        <f t="shared" si="39"/>
        <v>0</v>
      </c>
      <c r="AP554" s="320">
        <f t="shared" si="39"/>
        <v>0</v>
      </c>
      <c r="AQ554" s="320">
        <f t="shared" si="39"/>
        <v>0</v>
      </c>
      <c r="AR554" s="320">
        <f t="shared" si="39"/>
        <v>0</v>
      </c>
      <c r="AS554" s="320">
        <f t="shared" si="39"/>
        <v>0</v>
      </c>
      <c r="AT554" s="320">
        <f t="shared" si="39"/>
        <v>0</v>
      </c>
      <c r="AU554" s="320">
        <f t="shared" si="39"/>
        <v>0</v>
      </c>
      <c r="AV554" s="320">
        <f t="shared" si="39"/>
        <v>0</v>
      </c>
      <c r="AW554" s="320">
        <f t="shared" si="39"/>
        <v>0</v>
      </c>
      <c r="AX554" s="320">
        <f t="shared" si="39"/>
        <v>0</v>
      </c>
    </row>
    <row r="555" spans="1:108" s="323" customFormat="1" ht="14.25" thickBot="1" x14ac:dyDescent="0.25">
      <c r="A555" s="664" t="s">
        <v>16</v>
      </c>
      <c r="B555" s="682"/>
      <c r="C555" s="682"/>
      <c r="D555" s="682"/>
      <c r="E555" s="682"/>
      <c r="F555" s="682"/>
      <c r="G555" s="682"/>
      <c r="H555" s="682"/>
      <c r="I555" s="682"/>
      <c r="J555" s="682"/>
      <c r="K555" s="682"/>
      <c r="L555" s="682"/>
      <c r="M555" s="682"/>
      <c r="N555" s="683"/>
      <c r="O555" s="615"/>
      <c r="P555" s="321"/>
      <c r="Q555" s="321"/>
      <c r="R555" s="321"/>
      <c r="S555" s="321"/>
      <c r="T555" s="321"/>
      <c r="U555" s="321"/>
      <c r="V555" s="321"/>
      <c r="W555" s="321"/>
      <c r="X555" s="321"/>
      <c r="Y555" s="321"/>
      <c r="Z555" s="321"/>
      <c r="AA555" s="321"/>
      <c r="AB555" s="321"/>
      <c r="AC555" s="321"/>
      <c r="AD555" s="321"/>
      <c r="AE555" s="321"/>
      <c r="AF555" s="321"/>
      <c r="AG555" s="321"/>
      <c r="AH555" s="321"/>
      <c r="AI555" s="321"/>
      <c r="AJ555" s="321"/>
      <c r="AK555" s="321"/>
      <c r="AL555" s="321"/>
      <c r="AM555" s="321"/>
      <c r="AN555" s="321"/>
      <c r="AO555" s="321"/>
      <c r="AP555" s="321"/>
      <c r="AQ555" s="321"/>
      <c r="AR555" s="321"/>
      <c r="AS555" s="321"/>
      <c r="AT555" s="321"/>
      <c r="AU555" s="321"/>
      <c r="AV555" s="321"/>
      <c r="AW555" s="321"/>
      <c r="AX555" s="321"/>
      <c r="AY555" s="315"/>
      <c r="AZ555" s="315"/>
      <c r="BA555" s="315"/>
      <c r="BB555" s="315"/>
      <c r="BC555" s="315"/>
      <c r="BD555" s="315"/>
      <c r="BE555" s="315"/>
      <c r="BF555" s="315"/>
      <c r="BG555" s="315"/>
      <c r="BH555" s="315"/>
      <c r="BI555" s="315"/>
      <c r="BJ555" s="315"/>
      <c r="BK555" s="315"/>
      <c r="BL555" s="315"/>
      <c r="BM555" s="315"/>
      <c r="BN555" s="315"/>
      <c r="BO555" s="315"/>
      <c r="BP555" s="315"/>
      <c r="BQ555" s="315"/>
      <c r="BR555" s="315"/>
      <c r="BS555" s="315"/>
      <c r="BT555" s="315"/>
      <c r="BU555" s="315"/>
      <c r="BV555" s="315"/>
      <c r="BW555" s="315"/>
      <c r="BX555" s="315"/>
      <c r="BY555" s="315"/>
      <c r="BZ555" s="315"/>
      <c r="CA555" s="315"/>
      <c r="CB555" s="315"/>
      <c r="CC555" s="315"/>
      <c r="CD555" s="315"/>
      <c r="CE555" s="315"/>
      <c r="CF555" s="315"/>
      <c r="CG555" s="315"/>
      <c r="CH555" s="315"/>
      <c r="CI555" s="315"/>
      <c r="CJ555" s="132"/>
      <c r="CK555" s="132"/>
      <c r="CL555" s="132"/>
      <c r="CM555" s="132"/>
      <c r="CN555" s="132"/>
      <c r="CO555" s="132"/>
      <c r="CP555" s="132"/>
      <c r="CQ555" s="132"/>
      <c r="CR555" s="132"/>
      <c r="CS555" s="132"/>
      <c r="CT555" s="132"/>
      <c r="CU555" s="132"/>
      <c r="CV555" s="132"/>
      <c r="CW555" s="132"/>
      <c r="CX555" s="132"/>
      <c r="CY555" s="132"/>
      <c r="CZ555" s="132"/>
      <c r="DA555" s="132"/>
      <c r="DB555" s="132"/>
      <c r="DC555" s="132"/>
      <c r="DD555" s="132"/>
    </row>
    <row r="556" spans="1:108" ht="25.5" x14ac:dyDescent="0.2">
      <c r="A556" s="479">
        <v>1</v>
      </c>
      <c r="B556" s="173"/>
      <c r="C556" s="463" t="s">
        <v>330</v>
      </c>
      <c r="D556" s="463"/>
      <c r="E556" s="463"/>
      <c r="F556" s="463"/>
      <c r="G556" s="460" t="s">
        <v>331</v>
      </c>
      <c r="H556" s="460"/>
      <c r="I556" s="463"/>
      <c r="J556" s="385" t="s">
        <v>332</v>
      </c>
      <c r="K556" s="308"/>
      <c r="L556" s="308"/>
      <c r="M556" s="308" t="s">
        <v>310</v>
      </c>
      <c r="N556" s="463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  <c r="AA556" s="210"/>
      <c r="AB556" s="210"/>
      <c r="AC556" s="210"/>
      <c r="AD556" s="210"/>
      <c r="AE556" s="210"/>
      <c r="AF556" s="210"/>
      <c r="AG556" s="210"/>
      <c r="AH556" s="210"/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</row>
    <row r="557" spans="1:108" ht="25.5" x14ac:dyDescent="0.2">
      <c r="A557" s="420">
        <v>2</v>
      </c>
      <c r="B557" s="173"/>
      <c r="C557" s="312" t="s">
        <v>333</v>
      </c>
      <c r="D557" s="204"/>
      <c r="E557" s="204"/>
      <c r="F557" s="204"/>
      <c r="G557" s="204" t="s">
        <v>334</v>
      </c>
      <c r="H557" s="204"/>
      <c r="I557" s="312"/>
      <c r="J557" s="312"/>
      <c r="K557" s="316"/>
      <c r="L557" s="316"/>
      <c r="M557" s="316" t="s">
        <v>310</v>
      </c>
      <c r="N557" s="313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  <c r="AA557" s="210"/>
      <c r="AB557" s="210"/>
      <c r="AC557" s="210"/>
      <c r="AD557" s="210"/>
      <c r="AE557" s="210"/>
      <c r="AF557" s="210"/>
      <c r="AG557" s="210"/>
      <c r="AH557" s="210"/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</row>
    <row r="558" spans="1:108" ht="15.75" x14ac:dyDescent="0.2">
      <c r="A558" s="697"/>
      <c r="B558" s="698"/>
      <c r="C558" s="698"/>
      <c r="D558" s="698"/>
      <c r="E558" s="698"/>
      <c r="F558" s="698"/>
      <c r="G558" s="698"/>
      <c r="H558" s="698"/>
      <c r="I558" s="698"/>
      <c r="J558" s="698"/>
      <c r="K558" s="698"/>
      <c r="L558" s="698"/>
      <c r="M558" s="698"/>
      <c r="N558" s="698"/>
      <c r="O558" s="171"/>
      <c r="P558" s="304">
        <f t="shared" ref="P558:AX558" si="40">SUM(P556:P557)/2</f>
        <v>0</v>
      </c>
      <c r="Q558" s="304">
        <f t="shared" si="40"/>
        <v>0</v>
      </c>
      <c r="R558" s="304">
        <f t="shared" si="40"/>
        <v>0</v>
      </c>
      <c r="S558" s="304">
        <f t="shared" si="40"/>
        <v>0</v>
      </c>
      <c r="T558" s="304">
        <f t="shared" si="40"/>
        <v>0</v>
      </c>
      <c r="U558" s="304">
        <f t="shared" si="40"/>
        <v>0</v>
      </c>
      <c r="V558" s="304">
        <f t="shared" si="40"/>
        <v>0</v>
      </c>
      <c r="W558" s="304">
        <f t="shared" si="40"/>
        <v>0</v>
      </c>
      <c r="X558" s="304">
        <f t="shared" si="40"/>
        <v>0</v>
      </c>
      <c r="Y558" s="304">
        <f t="shared" si="40"/>
        <v>0</v>
      </c>
      <c r="Z558" s="304">
        <f t="shared" si="40"/>
        <v>0</v>
      </c>
      <c r="AA558" s="304">
        <f t="shared" si="40"/>
        <v>0</v>
      </c>
      <c r="AB558" s="304">
        <f t="shared" si="40"/>
        <v>0</v>
      </c>
      <c r="AC558" s="304">
        <f t="shared" si="40"/>
        <v>0</v>
      </c>
      <c r="AD558" s="304">
        <f t="shared" si="40"/>
        <v>0</v>
      </c>
      <c r="AE558" s="304">
        <f t="shared" si="40"/>
        <v>0</v>
      </c>
      <c r="AF558" s="304">
        <f t="shared" si="40"/>
        <v>0</v>
      </c>
      <c r="AG558" s="304">
        <f t="shared" si="40"/>
        <v>0</v>
      </c>
      <c r="AH558" s="304">
        <f t="shared" si="40"/>
        <v>0</v>
      </c>
      <c r="AI558" s="304">
        <f t="shared" si="40"/>
        <v>0</v>
      </c>
      <c r="AJ558" s="304">
        <f t="shared" si="40"/>
        <v>0</v>
      </c>
      <c r="AK558" s="304">
        <f t="shared" si="40"/>
        <v>0</v>
      </c>
      <c r="AL558" s="304">
        <f t="shared" si="40"/>
        <v>0</v>
      </c>
      <c r="AM558" s="304">
        <f t="shared" si="40"/>
        <v>0</v>
      </c>
      <c r="AN558" s="304">
        <f t="shared" si="40"/>
        <v>0</v>
      </c>
      <c r="AO558" s="304">
        <f t="shared" si="40"/>
        <v>0</v>
      </c>
      <c r="AP558" s="304">
        <f t="shared" si="40"/>
        <v>0</v>
      </c>
      <c r="AQ558" s="304">
        <f t="shared" si="40"/>
        <v>0</v>
      </c>
      <c r="AR558" s="304">
        <f t="shared" si="40"/>
        <v>0</v>
      </c>
      <c r="AS558" s="304">
        <f t="shared" si="40"/>
        <v>0</v>
      </c>
      <c r="AT558" s="304">
        <f t="shared" si="40"/>
        <v>0</v>
      </c>
      <c r="AU558" s="304">
        <f t="shared" si="40"/>
        <v>0</v>
      </c>
      <c r="AV558" s="304">
        <f t="shared" si="40"/>
        <v>0</v>
      </c>
      <c r="AW558" s="304">
        <f t="shared" si="40"/>
        <v>0</v>
      </c>
      <c r="AX558" s="304">
        <f t="shared" si="40"/>
        <v>0</v>
      </c>
      <c r="AY558" s="342"/>
    </row>
    <row r="559" spans="1:108" x14ac:dyDescent="0.2">
      <c r="A559" s="397"/>
      <c r="B559" s="397"/>
      <c r="C559" s="315"/>
      <c r="D559" s="315"/>
      <c r="E559" s="315"/>
      <c r="F559" s="315"/>
      <c r="G559" s="315"/>
      <c r="H559" s="315"/>
      <c r="I559" s="315"/>
      <c r="J559" s="315"/>
      <c r="K559" s="315"/>
      <c r="L559" s="315"/>
      <c r="M559" s="315"/>
      <c r="N559" s="315"/>
      <c r="O559" s="315"/>
      <c r="P559" s="315"/>
      <c r="Q559" s="315"/>
      <c r="R559" s="315"/>
      <c r="S559" s="315"/>
      <c r="T559" s="315"/>
      <c r="U559" s="315"/>
      <c r="V559" s="315"/>
      <c r="W559" s="315"/>
      <c r="X559" s="315"/>
      <c r="Y559" s="315"/>
      <c r="Z559" s="315"/>
      <c r="AA559" s="315"/>
      <c r="AB559" s="315"/>
      <c r="AC559" s="315"/>
      <c r="AD559" s="315"/>
      <c r="AE559" s="315"/>
      <c r="AF559" s="315"/>
      <c r="AG559" s="315"/>
      <c r="AH559" s="315"/>
      <c r="AI559" s="315"/>
      <c r="AJ559" s="315"/>
      <c r="AK559" s="315"/>
      <c r="AL559" s="132"/>
      <c r="AM559" s="132"/>
      <c r="AN559" s="132"/>
      <c r="AO559" s="132"/>
      <c r="AP559" s="132"/>
      <c r="AQ559" s="132"/>
      <c r="AR559" s="132"/>
      <c r="AS559" s="132"/>
      <c r="AT559" s="132"/>
      <c r="AU559" s="132"/>
      <c r="AV559" s="132"/>
      <c r="AW559" s="132"/>
      <c r="AX559" s="132"/>
      <c r="AY559" s="132"/>
      <c r="AZ559" s="132"/>
      <c r="BA559" s="132"/>
      <c r="BB559" s="132"/>
      <c r="BC559" s="132"/>
      <c r="BD559" s="132"/>
      <c r="BE559" s="132"/>
      <c r="BF559" s="132"/>
      <c r="BG559" s="161"/>
      <c r="BH559" s="161"/>
      <c r="BI559" s="161"/>
      <c r="BJ559" s="161"/>
      <c r="BK559" s="161"/>
      <c r="BL559" s="161"/>
      <c r="BM559" s="161"/>
      <c r="BN559" s="161"/>
      <c r="BO559" s="161"/>
      <c r="BP559" s="161"/>
      <c r="BQ559" s="161"/>
      <c r="BR559" s="161"/>
      <c r="BS559" s="161"/>
      <c r="BT559" s="161"/>
      <c r="BU559" s="161"/>
      <c r="BV559" s="161"/>
      <c r="BW559" s="161"/>
      <c r="BX559" s="161"/>
      <c r="BY559" s="161"/>
      <c r="BZ559" s="161"/>
      <c r="CA559" s="161"/>
      <c r="CB559" s="161"/>
      <c r="CC559" s="161"/>
      <c r="CD559" s="161"/>
      <c r="CE559" s="161"/>
      <c r="CF559" s="161"/>
      <c r="CG559" s="161"/>
      <c r="CH559" s="161"/>
      <c r="CI559" s="161"/>
      <c r="CJ559" s="161"/>
      <c r="CK559" s="161"/>
      <c r="CL559" s="161"/>
      <c r="CM559" s="161"/>
      <c r="CN559" s="161"/>
      <c r="CO559" s="161"/>
      <c r="CP559" s="161"/>
      <c r="CQ559" s="161"/>
      <c r="CR559" s="161"/>
      <c r="CS559" s="161"/>
      <c r="CT559" s="161"/>
      <c r="CU559" s="161"/>
      <c r="CV559" s="161"/>
      <c r="CW559" s="161"/>
      <c r="CX559" s="161"/>
      <c r="CY559" s="161"/>
      <c r="CZ559" s="161"/>
      <c r="DA559" s="161"/>
      <c r="DB559" s="161"/>
      <c r="DC559" s="161"/>
      <c r="DD559" s="161"/>
    </row>
    <row r="560" spans="1:108" ht="22.5" x14ac:dyDescent="0.3">
      <c r="A560" s="564"/>
      <c r="B560" s="564"/>
      <c r="C560" s="766" t="s">
        <v>675</v>
      </c>
      <c r="D560" s="766"/>
      <c r="E560" s="766"/>
      <c r="F560" s="766"/>
      <c r="G560" s="766"/>
      <c r="H560" s="766"/>
      <c r="I560" s="766"/>
      <c r="J560" s="766"/>
      <c r="K560" s="564"/>
      <c r="L560" s="564"/>
      <c r="M560" s="564"/>
      <c r="N560" s="564"/>
      <c r="O560" s="564"/>
      <c r="P560" s="315"/>
      <c r="Q560" s="315"/>
      <c r="R560" s="315"/>
      <c r="S560" s="315"/>
      <c r="T560" s="315"/>
      <c r="U560" s="315"/>
      <c r="V560" s="315"/>
      <c r="W560" s="315"/>
      <c r="X560" s="315"/>
      <c r="Y560" s="315"/>
      <c r="Z560" s="315"/>
      <c r="AA560" s="315"/>
      <c r="AB560" s="315"/>
      <c r="AC560" s="315"/>
      <c r="AD560" s="315"/>
      <c r="AE560" s="315"/>
      <c r="AF560" s="315"/>
      <c r="AG560" s="315"/>
      <c r="AH560" s="315"/>
      <c r="AI560" s="315"/>
      <c r="AJ560" s="315"/>
      <c r="AK560" s="315"/>
      <c r="AL560" s="132"/>
      <c r="AM560" s="132"/>
      <c r="AN560" s="132"/>
      <c r="AO560" s="132"/>
      <c r="AP560" s="132"/>
      <c r="AQ560" s="132"/>
      <c r="AR560" s="132"/>
      <c r="AS560" s="132"/>
      <c r="AT560" s="132"/>
      <c r="AU560" s="132"/>
      <c r="AV560" s="132"/>
      <c r="AW560" s="132"/>
      <c r="AX560" s="132"/>
      <c r="AY560" s="132"/>
      <c r="AZ560" s="132"/>
      <c r="BA560" s="132"/>
      <c r="BB560" s="132"/>
      <c r="BC560" s="132"/>
      <c r="BD560" s="132"/>
      <c r="BE560" s="132"/>
      <c r="BF560" s="132"/>
      <c r="BG560" s="161"/>
      <c r="BH560" s="161"/>
      <c r="BI560" s="161"/>
      <c r="BJ560" s="161"/>
      <c r="BK560" s="161"/>
      <c r="BL560" s="161"/>
      <c r="BM560" s="161"/>
      <c r="BN560" s="161"/>
      <c r="BO560" s="161"/>
      <c r="BP560" s="161"/>
      <c r="BQ560" s="161"/>
      <c r="BR560" s="161"/>
      <c r="BS560" s="161"/>
      <c r="BT560" s="161"/>
      <c r="BU560" s="161"/>
      <c r="BV560" s="161"/>
      <c r="BW560" s="161"/>
      <c r="BX560" s="161"/>
      <c r="BY560" s="161"/>
      <c r="BZ560" s="161"/>
      <c r="CA560" s="161"/>
      <c r="CB560" s="161"/>
      <c r="CC560" s="161"/>
      <c r="CD560" s="161"/>
      <c r="CE560" s="161"/>
      <c r="CF560" s="161"/>
      <c r="CG560" s="161"/>
      <c r="CH560" s="161"/>
      <c r="CI560" s="161"/>
      <c r="CJ560" s="161"/>
      <c r="CK560" s="161"/>
      <c r="CL560" s="161"/>
      <c r="CM560" s="161"/>
      <c r="CN560" s="161"/>
      <c r="CO560" s="161"/>
      <c r="CP560" s="161"/>
      <c r="CQ560" s="161"/>
      <c r="CR560" s="161"/>
      <c r="CS560" s="161"/>
      <c r="CT560" s="161"/>
      <c r="CU560" s="161"/>
      <c r="CV560" s="161"/>
      <c r="CW560" s="161"/>
      <c r="CX560" s="161"/>
      <c r="CY560" s="161"/>
      <c r="CZ560" s="161"/>
      <c r="DA560" s="161"/>
      <c r="DB560" s="161"/>
      <c r="DC560" s="161"/>
      <c r="DD560" s="161"/>
    </row>
    <row r="561" spans="1:108" ht="22.5" x14ac:dyDescent="0.3">
      <c r="A561" s="565"/>
      <c r="B561" s="766" t="s">
        <v>676</v>
      </c>
      <c r="C561" s="766"/>
      <c r="D561" s="766"/>
      <c r="E561" s="766"/>
      <c r="F561" s="766"/>
      <c r="G561" s="766"/>
      <c r="H561" s="766"/>
      <c r="I561" s="766"/>
      <c r="J561" s="766"/>
      <c r="K561" s="565"/>
      <c r="L561" s="565"/>
      <c r="M561" s="565"/>
      <c r="N561" s="565"/>
      <c r="O561" s="565"/>
      <c r="P561" s="215"/>
      <c r="Q561" s="215"/>
      <c r="R561" s="215"/>
      <c r="S561" s="215"/>
      <c r="T561" s="215"/>
      <c r="U561" s="315"/>
      <c r="V561" s="315"/>
      <c r="W561" s="315"/>
      <c r="X561" s="315"/>
      <c r="Y561" s="315"/>
      <c r="Z561" s="315"/>
      <c r="AA561" s="315"/>
      <c r="AB561" s="315"/>
      <c r="AC561" s="315"/>
      <c r="AD561" s="315"/>
      <c r="AE561" s="315"/>
      <c r="AF561" s="315"/>
      <c r="AG561" s="315"/>
      <c r="AH561" s="315"/>
      <c r="AI561" s="315"/>
      <c r="AJ561" s="315"/>
      <c r="AK561" s="315"/>
      <c r="AL561" s="315"/>
      <c r="AM561" s="315"/>
      <c r="AN561" s="315"/>
      <c r="AO561" s="315"/>
      <c r="AP561" s="315"/>
      <c r="AQ561" s="315"/>
      <c r="AR561" s="315"/>
      <c r="AS561" s="315"/>
      <c r="AT561" s="315"/>
      <c r="AU561" s="315"/>
      <c r="AV561" s="315"/>
      <c r="AW561" s="315"/>
      <c r="AX561" s="315"/>
      <c r="BF561" s="132"/>
      <c r="BG561" s="132"/>
      <c r="BH561" s="132"/>
      <c r="BI561" s="132"/>
      <c r="BJ561" s="132"/>
      <c r="BK561" s="132"/>
      <c r="BL561" s="132"/>
      <c r="BM561" s="132"/>
      <c r="BN561" s="132"/>
      <c r="BO561" s="132"/>
      <c r="BP561" s="132"/>
      <c r="BQ561" s="132"/>
      <c r="BR561" s="132"/>
      <c r="BS561" s="132"/>
      <c r="BT561" s="132"/>
      <c r="BU561" s="132"/>
      <c r="BV561" s="132"/>
      <c r="BW561" s="132"/>
      <c r="BX561" s="132"/>
      <c r="BY561" s="132"/>
      <c r="BZ561" s="132"/>
      <c r="CA561" s="161"/>
      <c r="CB561" s="161"/>
      <c r="CC561" s="161"/>
      <c r="CD561" s="161"/>
      <c r="CE561" s="161"/>
      <c r="CF561" s="161"/>
      <c r="CG561" s="161"/>
      <c r="CH561" s="161"/>
      <c r="CI561" s="161"/>
      <c r="CJ561" s="161"/>
      <c r="CK561" s="161"/>
      <c r="CL561" s="161"/>
      <c r="CM561" s="161"/>
      <c r="CN561" s="161"/>
      <c r="CO561" s="161"/>
      <c r="CP561" s="161"/>
      <c r="CQ561" s="161"/>
      <c r="CR561" s="161"/>
      <c r="CS561" s="161"/>
      <c r="CT561" s="161"/>
      <c r="CU561" s="161"/>
      <c r="CV561" s="161"/>
      <c r="CW561" s="161"/>
      <c r="CX561" s="161"/>
      <c r="CY561" s="161"/>
      <c r="CZ561" s="161"/>
      <c r="DA561" s="161"/>
      <c r="DB561" s="161"/>
      <c r="DC561" s="161"/>
      <c r="DD561" s="161"/>
    </row>
    <row r="562" spans="1:108" ht="13.5" thickBot="1" x14ac:dyDescent="0.25">
      <c r="A562" s="161"/>
      <c r="E562" s="206"/>
      <c r="F562" s="206"/>
      <c r="G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315"/>
      <c r="V562" s="315"/>
      <c r="W562" s="315"/>
      <c r="X562" s="315"/>
      <c r="Y562" s="315"/>
      <c r="Z562" s="315"/>
      <c r="AA562" s="315"/>
      <c r="AB562" s="315"/>
      <c r="AC562" s="315"/>
      <c r="AD562" s="315"/>
      <c r="AE562" s="315"/>
      <c r="AF562" s="315"/>
      <c r="AG562" s="315"/>
      <c r="AH562" s="315"/>
      <c r="AI562" s="315"/>
      <c r="AJ562" s="315"/>
      <c r="AK562" s="315"/>
      <c r="AL562" s="315"/>
      <c r="AM562" s="315"/>
      <c r="AN562" s="315"/>
      <c r="AO562" s="315"/>
      <c r="AP562" s="315"/>
      <c r="AQ562" s="315"/>
      <c r="AR562" s="315"/>
      <c r="AS562" s="315"/>
      <c r="AT562" s="315"/>
      <c r="AU562" s="315"/>
      <c r="AV562" s="315"/>
      <c r="AW562" s="315"/>
      <c r="AX562" s="315"/>
      <c r="BF562" s="132"/>
      <c r="BG562" s="132"/>
      <c r="BH562" s="132"/>
      <c r="BI562" s="132"/>
      <c r="BJ562" s="132"/>
      <c r="BK562" s="132"/>
      <c r="BL562" s="132"/>
      <c r="BM562" s="132"/>
      <c r="BN562" s="132"/>
      <c r="BO562" s="132"/>
      <c r="BP562" s="132"/>
      <c r="BQ562" s="132"/>
      <c r="BR562" s="132"/>
      <c r="BS562" s="132"/>
      <c r="BT562" s="132"/>
      <c r="BU562" s="132"/>
      <c r="BV562" s="132"/>
      <c r="BW562" s="132"/>
      <c r="BX562" s="132"/>
      <c r="BY562" s="132"/>
      <c r="BZ562" s="132"/>
      <c r="CA562" s="161"/>
      <c r="CB562" s="161"/>
      <c r="CC562" s="161"/>
      <c r="CD562" s="161"/>
      <c r="CE562" s="161"/>
      <c r="CF562" s="161"/>
      <c r="CG562" s="161"/>
      <c r="CH562" s="161"/>
      <c r="CI562" s="161"/>
      <c r="CJ562" s="161"/>
      <c r="CK562" s="161"/>
      <c r="CL562" s="161"/>
      <c r="CM562" s="161"/>
      <c r="CN562" s="161"/>
      <c r="CO562" s="161"/>
      <c r="CP562" s="161"/>
      <c r="CQ562" s="161"/>
      <c r="CR562" s="161"/>
      <c r="CS562" s="161"/>
      <c r="CT562" s="161"/>
      <c r="CU562" s="161"/>
      <c r="CV562" s="161"/>
      <c r="CW562" s="161"/>
      <c r="CX562" s="161"/>
      <c r="CY562" s="161"/>
      <c r="CZ562" s="161"/>
      <c r="DA562" s="161"/>
      <c r="DB562" s="161"/>
      <c r="DC562" s="161"/>
      <c r="DD562" s="161"/>
    </row>
    <row r="563" spans="1:108" ht="14.25" thickBot="1" x14ac:dyDescent="0.25">
      <c r="A563" s="664" t="s">
        <v>691</v>
      </c>
      <c r="B563" s="682"/>
      <c r="C563" s="682"/>
      <c r="D563" s="682"/>
      <c r="E563" s="682"/>
      <c r="F563" s="682"/>
      <c r="G563" s="682"/>
      <c r="H563" s="682"/>
      <c r="I563" s="682"/>
      <c r="J563" s="682"/>
      <c r="K563" s="682"/>
      <c r="L563" s="682"/>
      <c r="M563" s="682"/>
      <c r="N563" s="683"/>
      <c r="O563" s="615"/>
      <c r="P563" s="215"/>
      <c r="Q563" s="215"/>
      <c r="R563" s="215"/>
      <c r="S563" s="215"/>
      <c r="T563" s="215"/>
      <c r="U563" s="315"/>
      <c r="V563" s="315"/>
      <c r="W563" s="315"/>
      <c r="X563" s="315"/>
      <c r="Y563" s="315"/>
      <c r="Z563" s="315"/>
      <c r="AA563" s="315"/>
      <c r="AB563" s="315"/>
      <c r="AC563" s="315"/>
      <c r="AD563" s="315"/>
      <c r="AE563" s="315"/>
      <c r="AF563" s="315"/>
      <c r="AG563" s="315"/>
      <c r="AH563" s="315"/>
      <c r="AI563" s="315"/>
      <c r="AJ563" s="315"/>
      <c r="AK563" s="315"/>
      <c r="AL563" s="315"/>
      <c r="AM563" s="315"/>
      <c r="AN563" s="315"/>
      <c r="AO563" s="315"/>
      <c r="AP563" s="315"/>
      <c r="AQ563" s="315"/>
      <c r="AR563" s="315"/>
      <c r="AS563" s="315"/>
      <c r="AT563" s="315"/>
      <c r="AU563" s="315"/>
      <c r="AV563" s="315"/>
      <c r="AW563" s="315"/>
      <c r="AX563" s="315"/>
      <c r="BF563" s="132"/>
      <c r="BG563" s="132"/>
      <c r="BH563" s="132"/>
      <c r="BI563" s="132"/>
      <c r="BJ563" s="132"/>
      <c r="BK563" s="132"/>
      <c r="BL563" s="132"/>
      <c r="BM563" s="132"/>
      <c r="BN563" s="132"/>
      <c r="BO563" s="132"/>
      <c r="BP563" s="132"/>
      <c r="BQ563" s="132"/>
      <c r="BR563" s="132"/>
      <c r="BS563" s="132"/>
      <c r="BT563" s="132"/>
      <c r="BU563" s="132"/>
      <c r="BV563" s="132"/>
      <c r="BW563" s="132"/>
      <c r="BX563" s="132"/>
      <c r="BY563" s="132"/>
      <c r="BZ563" s="132"/>
      <c r="CA563" s="161"/>
      <c r="CB563" s="161"/>
      <c r="CC563" s="161"/>
      <c r="CD563" s="161"/>
      <c r="CE563" s="161"/>
      <c r="CF563" s="161"/>
      <c r="CG563" s="161"/>
      <c r="CH563" s="161"/>
      <c r="CI563" s="161"/>
      <c r="CJ563" s="161"/>
      <c r="CK563" s="161"/>
      <c r="CL563" s="161"/>
      <c r="CM563" s="161"/>
      <c r="CN563" s="161"/>
      <c r="CO563" s="161"/>
      <c r="CP563" s="161"/>
      <c r="CQ563" s="161"/>
      <c r="CR563" s="161"/>
      <c r="CS563" s="161"/>
      <c r="CT563" s="161"/>
      <c r="CU563" s="161"/>
      <c r="CV563" s="161"/>
      <c r="CW563" s="161"/>
      <c r="CX563" s="161"/>
      <c r="CY563" s="161"/>
      <c r="CZ563" s="161"/>
      <c r="DA563" s="161"/>
      <c r="DB563" s="161"/>
      <c r="DC563" s="161"/>
      <c r="DD563" s="161"/>
    </row>
    <row r="564" spans="1:108" ht="15" x14ac:dyDescent="0.25">
      <c r="A564" s="475">
        <v>1</v>
      </c>
      <c r="B564" s="626" t="s">
        <v>692</v>
      </c>
      <c r="C564" s="626" t="s">
        <v>699</v>
      </c>
      <c r="D564" s="389"/>
      <c r="E564" s="389"/>
      <c r="F564" s="389"/>
      <c r="G564" s="495" t="s">
        <v>701</v>
      </c>
      <c r="H564" s="389"/>
      <c r="I564" s="471"/>
      <c r="J564" s="468"/>
      <c r="K564" s="495" t="s">
        <v>702</v>
      </c>
      <c r="L564" s="495">
        <v>5</v>
      </c>
      <c r="M564" s="463"/>
      <c r="N564" s="612"/>
      <c r="O564" s="446"/>
      <c r="P564" s="215"/>
      <c r="Q564" s="215"/>
      <c r="R564" s="215"/>
      <c r="S564" s="215"/>
      <c r="T564" s="215"/>
      <c r="U564" s="315"/>
      <c r="V564" s="315"/>
      <c r="W564" s="315"/>
      <c r="X564" s="315"/>
      <c r="Y564" s="315"/>
      <c r="Z564" s="315"/>
      <c r="AA564" s="315"/>
      <c r="AB564" s="315"/>
      <c r="AC564" s="315"/>
      <c r="AD564" s="315"/>
      <c r="AE564" s="315"/>
      <c r="AF564" s="315"/>
      <c r="AG564" s="315"/>
      <c r="AH564" s="315"/>
      <c r="AI564" s="315"/>
      <c r="AJ564" s="315"/>
      <c r="AK564" s="315"/>
      <c r="AL564" s="315"/>
      <c r="AM564" s="315"/>
      <c r="AN564" s="315"/>
      <c r="AO564" s="315"/>
      <c r="AP564" s="315"/>
      <c r="AQ564" s="315"/>
      <c r="AR564" s="315"/>
      <c r="AS564" s="315"/>
      <c r="AT564" s="315"/>
      <c r="AU564" s="315"/>
      <c r="AV564" s="315"/>
      <c r="AW564" s="315"/>
      <c r="AX564" s="315"/>
      <c r="BF564" s="132"/>
      <c r="BG564" s="132"/>
      <c r="BH564" s="132"/>
      <c r="BI564" s="132"/>
      <c r="BJ564" s="132"/>
      <c r="BK564" s="132"/>
      <c r="BL564" s="132"/>
      <c r="BM564" s="132"/>
      <c r="BN564" s="132"/>
      <c r="BO564" s="132"/>
      <c r="BP564" s="132"/>
      <c r="BQ564" s="132"/>
      <c r="BR564" s="132"/>
      <c r="BS564" s="132"/>
      <c r="BT564" s="132"/>
      <c r="BU564" s="132"/>
      <c r="BV564" s="132"/>
      <c r="BW564" s="132"/>
      <c r="BX564" s="132"/>
      <c r="BY564" s="132"/>
      <c r="BZ564" s="132"/>
      <c r="CA564" s="161"/>
      <c r="CB564" s="161"/>
      <c r="CC564" s="161"/>
      <c r="CD564" s="161"/>
      <c r="CE564" s="161"/>
      <c r="CF564" s="161"/>
      <c r="CG564" s="161"/>
      <c r="CH564" s="161"/>
      <c r="CI564" s="161"/>
      <c r="CJ564" s="161"/>
      <c r="CK564" s="161"/>
      <c r="CL564" s="161"/>
      <c r="CM564" s="161"/>
      <c r="CN564" s="161"/>
      <c r="CO564" s="161"/>
      <c r="CP564" s="161"/>
      <c r="CQ564" s="161"/>
      <c r="CR564" s="161"/>
      <c r="CS564" s="161"/>
      <c r="CT564" s="161"/>
      <c r="CU564" s="161"/>
      <c r="CV564" s="161"/>
      <c r="CW564" s="161"/>
      <c r="CX564" s="161"/>
      <c r="CY564" s="161"/>
      <c r="CZ564" s="161"/>
      <c r="DA564" s="161"/>
      <c r="DB564" s="161"/>
      <c r="DC564" s="161"/>
      <c r="DD564" s="161"/>
    </row>
    <row r="565" spans="1:108" ht="15.75" x14ac:dyDescent="0.25">
      <c r="A565" s="450">
        <v>2</v>
      </c>
      <c r="B565" s="488" t="s">
        <v>693</v>
      </c>
      <c r="C565" s="489" t="s">
        <v>691</v>
      </c>
      <c r="D565" s="311"/>
      <c r="E565" s="311"/>
      <c r="F565" s="311"/>
      <c r="G565" s="490" t="s">
        <v>701</v>
      </c>
      <c r="H565" s="446"/>
      <c r="I565" s="312"/>
      <c r="J565" s="457"/>
      <c r="K565" s="490" t="s">
        <v>702</v>
      </c>
      <c r="L565" s="490">
        <v>4</v>
      </c>
      <c r="M565" s="447"/>
      <c r="N565" s="310"/>
      <c r="O565" s="210"/>
    </row>
    <row r="566" spans="1:108" ht="15.75" x14ac:dyDescent="0.25">
      <c r="A566" s="450">
        <v>3</v>
      </c>
      <c r="B566" s="488" t="s">
        <v>694</v>
      </c>
      <c r="C566" s="489" t="s">
        <v>699</v>
      </c>
      <c r="D566" s="390"/>
      <c r="E566" s="390"/>
      <c r="F566" s="390"/>
      <c r="G566" s="490" t="s">
        <v>701</v>
      </c>
      <c r="H566" s="446"/>
      <c r="I566" s="312"/>
      <c r="J566" s="457"/>
      <c r="K566" s="490" t="s">
        <v>702</v>
      </c>
      <c r="L566" s="490">
        <v>3</v>
      </c>
      <c r="M566" s="447"/>
      <c r="N566" s="310"/>
      <c r="O566" s="210"/>
    </row>
    <row r="567" spans="1:108" ht="15" x14ac:dyDescent="0.25">
      <c r="A567" s="487">
        <v>4</v>
      </c>
      <c r="B567" s="488" t="s">
        <v>695</v>
      </c>
      <c r="C567" s="489" t="s">
        <v>691</v>
      </c>
      <c r="D567" s="487"/>
      <c r="E567" s="487"/>
      <c r="F567" s="487"/>
      <c r="G567" s="490" t="s">
        <v>701</v>
      </c>
      <c r="H567" s="487"/>
      <c r="I567" s="487"/>
      <c r="J567" s="487"/>
      <c r="K567" s="490" t="s">
        <v>702</v>
      </c>
      <c r="L567" s="490">
        <v>4</v>
      </c>
      <c r="M567" s="487"/>
      <c r="N567" s="487"/>
      <c r="O567" s="454"/>
    </row>
    <row r="568" spans="1:108" ht="15" x14ac:dyDescent="0.25">
      <c r="A568" s="487">
        <v>5</v>
      </c>
      <c r="B568" s="488" t="s">
        <v>696</v>
      </c>
      <c r="C568" s="489" t="s">
        <v>700</v>
      </c>
      <c r="D568" s="487"/>
      <c r="E568" s="487"/>
      <c r="F568" s="487"/>
      <c r="G568" s="490" t="s">
        <v>701</v>
      </c>
      <c r="H568" s="487"/>
      <c r="I568" s="487"/>
      <c r="J568" s="487"/>
      <c r="K568" s="490" t="s">
        <v>702</v>
      </c>
      <c r="L568" s="490">
        <v>2</v>
      </c>
      <c r="M568" s="487"/>
      <c r="N568" s="487"/>
      <c r="O568" s="454"/>
      <c r="W568" s="162"/>
    </row>
    <row r="569" spans="1:108" ht="15" x14ac:dyDescent="0.25">
      <c r="A569" s="450">
        <v>6</v>
      </c>
      <c r="B569" s="488" t="s">
        <v>697</v>
      </c>
      <c r="C569" s="489" t="s">
        <v>700</v>
      </c>
      <c r="D569" s="390"/>
      <c r="E569" s="390"/>
      <c r="F569" s="390"/>
      <c r="G569" s="490" t="s">
        <v>701</v>
      </c>
      <c r="H569" s="390"/>
      <c r="I569" s="312"/>
      <c r="J569" s="457"/>
      <c r="K569" s="490" t="s">
        <v>702</v>
      </c>
      <c r="L569" s="490">
        <v>2</v>
      </c>
      <c r="M569" s="447"/>
      <c r="N569" s="449"/>
      <c r="O569" s="446"/>
      <c r="W569" s="187"/>
    </row>
    <row r="570" spans="1:108" ht="15.75" thickBot="1" x14ac:dyDescent="0.3">
      <c r="A570" s="474">
        <v>7</v>
      </c>
      <c r="B570" s="617" t="s">
        <v>698</v>
      </c>
      <c r="C570" s="618" t="s">
        <v>700</v>
      </c>
      <c r="D570" s="603"/>
      <c r="E570" s="603"/>
      <c r="F570" s="603"/>
      <c r="G570" s="619" t="s">
        <v>701</v>
      </c>
      <c r="H570" s="603"/>
      <c r="I570" s="470"/>
      <c r="J570" s="620"/>
      <c r="K570" s="619" t="s">
        <v>702</v>
      </c>
      <c r="L570" s="619">
        <v>4</v>
      </c>
      <c r="M570" s="462"/>
      <c r="N570" s="593"/>
      <c r="O570" s="464"/>
      <c r="W570" s="162"/>
    </row>
    <row r="571" spans="1:108" ht="13.5" thickBot="1" x14ac:dyDescent="0.25">
      <c r="A571" s="663" t="s">
        <v>703</v>
      </c>
      <c r="B571" s="655"/>
      <c r="C571" s="655"/>
      <c r="D571" s="655"/>
      <c r="E571" s="655"/>
      <c r="F571" s="655"/>
      <c r="G571" s="655"/>
      <c r="H571" s="655"/>
      <c r="I571" s="655"/>
      <c r="J571" s="655"/>
      <c r="K571" s="655"/>
      <c r="L571" s="655"/>
      <c r="M571" s="655"/>
      <c r="N571" s="655"/>
      <c r="O571" s="658"/>
    </row>
    <row r="572" spans="1:108" ht="15" x14ac:dyDescent="0.25">
      <c r="A572" s="606">
        <v>1</v>
      </c>
      <c r="B572" s="624" t="s">
        <v>692</v>
      </c>
      <c r="C572" s="767" t="s">
        <v>706</v>
      </c>
      <c r="D572" s="606"/>
      <c r="E572" s="606"/>
      <c r="F572" s="606"/>
      <c r="G572" s="495" t="s">
        <v>707</v>
      </c>
      <c r="H572" s="606"/>
      <c r="I572" s="606"/>
      <c r="J572" s="606"/>
      <c r="K572" s="625" t="s">
        <v>25</v>
      </c>
      <c r="L572" s="495">
        <v>40</v>
      </c>
      <c r="M572" s="606"/>
      <c r="N572" s="606"/>
      <c r="O572" s="486"/>
    </row>
    <row r="573" spans="1:108" ht="15" x14ac:dyDescent="0.25">
      <c r="A573" s="487">
        <v>2</v>
      </c>
      <c r="B573" s="491" t="s">
        <v>704</v>
      </c>
      <c r="C573" s="768"/>
      <c r="D573" s="487"/>
      <c r="E573" s="487"/>
      <c r="F573" s="487"/>
      <c r="G573" s="490" t="s">
        <v>707</v>
      </c>
      <c r="H573" s="487"/>
      <c r="I573" s="487"/>
      <c r="J573" s="487"/>
      <c r="K573" s="493" t="s">
        <v>25</v>
      </c>
      <c r="L573" s="490">
        <v>30</v>
      </c>
      <c r="M573" s="487"/>
      <c r="N573" s="487"/>
      <c r="O573" s="454"/>
    </row>
    <row r="574" spans="1:108" ht="15" x14ac:dyDescent="0.25">
      <c r="A574" s="450">
        <v>3</v>
      </c>
      <c r="B574" s="491" t="s">
        <v>693</v>
      </c>
      <c r="C574" s="768"/>
      <c r="D574" s="390"/>
      <c r="E574" s="390"/>
      <c r="F574" s="390"/>
      <c r="G574" s="490" t="s">
        <v>707</v>
      </c>
      <c r="H574" s="390"/>
      <c r="I574" s="312"/>
      <c r="J574" s="457"/>
      <c r="K574" s="490" t="s">
        <v>25</v>
      </c>
      <c r="L574" s="490">
        <v>35</v>
      </c>
      <c r="M574" s="447"/>
      <c r="N574" s="449"/>
      <c r="O574" s="454"/>
    </row>
    <row r="575" spans="1:108" ht="15" x14ac:dyDescent="0.25">
      <c r="A575" s="450">
        <v>4</v>
      </c>
      <c r="B575" s="488" t="s">
        <v>695</v>
      </c>
      <c r="C575" s="768"/>
      <c r="D575" s="390"/>
      <c r="E575" s="390"/>
      <c r="F575" s="390"/>
      <c r="G575" s="490" t="s">
        <v>707</v>
      </c>
      <c r="H575" s="390"/>
      <c r="I575" s="312"/>
      <c r="J575" s="457"/>
      <c r="K575" s="490" t="s">
        <v>25</v>
      </c>
      <c r="L575" s="490">
        <v>35</v>
      </c>
      <c r="M575" s="447"/>
      <c r="N575" s="449"/>
      <c r="O575" s="454"/>
    </row>
    <row r="576" spans="1:108" ht="15" x14ac:dyDescent="0.25">
      <c r="A576" s="450">
        <v>5</v>
      </c>
      <c r="B576" s="488" t="s">
        <v>696</v>
      </c>
      <c r="C576" s="768"/>
      <c r="D576" s="390"/>
      <c r="E576" s="390"/>
      <c r="F576" s="390"/>
      <c r="G576" s="490" t="s">
        <v>707</v>
      </c>
      <c r="H576" s="390"/>
      <c r="I576" s="312"/>
      <c r="J576" s="170"/>
      <c r="K576" s="490" t="s">
        <v>25</v>
      </c>
      <c r="L576" s="490">
        <v>20</v>
      </c>
      <c r="M576" s="447"/>
      <c r="N576" s="449"/>
      <c r="O576" s="454"/>
    </row>
    <row r="577" spans="1:15" ht="15" x14ac:dyDescent="0.25">
      <c r="A577" s="487">
        <v>6</v>
      </c>
      <c r="B577" s="488" t="s">
        <v>705</v>
      </c>
      <c r="C577" s="768"/>
      <c r="D577" s="487"/>
      <c r="E577" s="487"/>
      <c r="F577" s="487"/>
      <c r="G577" s="490" t="s">
        <v>707</v>
      </c>
      <c r="H577" s="487"/>
      <c r="I577" s="487"/>
      <c r="J577" s="487"/>
      <c r="K577" s="490" t="s">
        <v>25</v>
      </c>
      <c r="L577" s="490">
        <v>20</v>
      </c>
      <c r="M577" s="487"/>
      <c r="N577" s="487"/>
      <c r="O577" s="454"/>
    </row>
    <row r="578" spans="1:15" ht="15" x14ac:dyDescent="0.25">
      <c r="A578" s="487">
        <v>7</v>
      </c>
      <c r="B578" s="492" t="s">
        <v>698</v>
      </c>
      <c r="C578" s="769"/>
      <c r="D578" s="487"/>
      <c r="E578" s="487"/>
      <c r="F578" s="487"/>
      <c r="G578" s="490" t="s">
        <v>707</v>
      </c>
      <c r="H578" s="487"/>
      <c r="I578" s="487"/>
      <c r="J578" s="487"/>
      <c r="K578" s="494" t="s">
        <v>25</v>
      </c>
      <c r="L578" s="495">
        <v>40</v>
      </c>
      <c r="M578" s="487"/>
      <c r="N578" s="487"/>
      <c r="O578" s="454"/>
    </row>
    <row r="579" spans="1:15" x14ac:dyDescent="0.2">
      <c r="A579" s="444"/>
      <c r="B579" s="446"/>
      <c r="C579" s="41"/>
      <c r="D579" s="389"/>
      <c r="E579" s="389"/>
      <c r="F579" s="389"/>
      <c r="G579" s="202"/>
      <c r="H579" s="389"/>
      <c r="I579" s="312"/>
      <c r="J579" s="457"/>
      <c r="K579" s="445"/>
      <c r="L579" s="445"/>
      <c r="M579" s="443"/>
      <c r="N579" s="310"/>
      <c r="O579" s="442"/>
    </row>
    <row r="580" spans="1:15" ht="15.75" x14ac:dyDescent="0.25">
      <c r="A580" s="450">
        <v>8</v>
      </c>
      <c r="B580" s="488" t="s">
        <v>692</v>
      </c>
      <c r="C580" s="770" t="s">
        <v>708</v>
      </c>
      <c r="D580" s="311"/>
      <c r="E580" s="311"/>
      <c r="F580" s="311"/>
      <c r="G580" s="490" t="s">
        <v>701</v>
      </c>
      <c r="H580" s="446"/>
      <c r="I580" s="312"/>
      <c r="J580" s="457"/>
      <c r="K580" s="490" t="s">
        <v>709</v>
      </c>
      <c r="L580" s="497">
        <v>26364</v>
      </c>
      <c r="M580" s="447"/>
      <c r="N580" s="310"/>
      <c r="O580" s="407"/>
    </row>
    <row r="581" spans="1:15" ht="15.75" x14ac:dyDescent="0.25">
      <c r="A581" s="450">
        <v>9</v>
      </c>
      <c r="B581" s="488" t="s">
        <v>694</v>
      </c>
      <c r="C581" s="771"/>
      <c r="D581" s="390"/>
      <c r="E581" s="390"/>
      <c r="F581" s="390"/>
      <c r="G581" s="490" t="s">
        <v>701</v>
      </c>
      <c r="H581" s="446"/>
      <c r="I581" s="312"/>
      <c r="J581" s="170"/>
      <c r="K581" s="490" t="s">
        <v>709</v>
      </c>
      <c r="L581" s="497">
        <v>25079.907999999999</v>
      </c>
      <c r="M581" s="447"/>
      <c r="N581" s="310"/>
      <c r="O581" s="407"/>
    </row>
    <row r="582" spans="1:15" ht="15" x14ac:dyDescent="0.25">
      <c r="A582" s="487">
        <v>10</v>
      </c>
      <c r="B582" s="488" t="s">
        <v>693</v>
      </c>
      <c r="C582" s="771"/>
      <c r="D582" s="487"/>
      <c r="E582" s="487"/>
      <c r="F582" s="487"/>
      <c r="G582" s="490" t="s">
        <v>701</v>
      </c>
      <c r="H582" s="487"/>
      <c r="I582" s="487"/>
      <c r="J582" s="487"/>
      <c r="K582" s="490" t="s">
        <v>709</v>
      </c>
      <c r="L582" s="497">
        <v>26238.52</v>
      </c>
      <c r="M582" s="487"/>
      <c r="N582" s="487"/>
      <c r="O582" s="454"/>
    </row>
    <row r="583" spans="1:15" ht="15" x14ac:dyDescent="0.25">
      <c r="A583" s="487">
        <v>11</v>
      </c>
      <c r="B583" s="488" t="s">
        <v>695</v>
      </c>
      <c r="C583" s="771"/>
      <c r="D583" s="487"/>
      <c r="E583" s="487"/>
      <c r="F583" s="487"/>
      <c r="G583" s="490" t="s">
        <v>701</v>
      </c>
      <c r="H583" s="487"/>
      <c r="I583" s="487"/>
      <c r="J583" s="487"/>
      <c r="K583" s="497" t="s">
        <v>710</v>
      </c>
      <c r="L583" s="497">
        <v>26413</v>
      </c>
      <c r="M583" s="487"/>
      <c r="N583" s="487"/>
      <c r="O583" s="454"/>
    </row>
    <row r="584" spans="1:15" ht="15" x14ac:dyDescent="0.25">
      <c r="A584" s="450">
        <v>12</v>
      </c>
      <c r="B584" s="488" t="s">
        <v>696</v>
      </c>
      <c r="C584" s="771"/>
      <c r="D584" s="390"/>
      <c r="E584" s="390"/>
      <c r="F584" s="390"/>
      <c r="G584" s="490" t="s">
        <v>701</v>
      </c>
      <c r="H584" s="390"/>
      <c r="I584" s="312"/>
      <c r="J584" s="457"/>
      <c r="K584" s="497" t="s">
        <v>710</v>
      </c>
      <c r="L584" s="497">
        <v>2790</v>
      </c>
      <c r="M584" s="447"/>
      <c r="N584" s="310"/>
      <c r="O584" s="454"/>
    </row>
    <row r="585" spans="1:15" ht="15" x14ac:dyDescent="0.25">
      <c r="A585" s="450">
        <v>13</v>
      </c>
      <c r="B585" s="488" t="s">
        <v>705</v>
      </c>
      <c r="C585" s="771"/>
      <c r="D585" s="390"/>
      <c r="E585" s="390"/>
      <c r="F585" s="390"/>
      <c r="G585" s="490" t="s">
        <v>701</v>
      </c>
      <c r="H585" s="390"/>
      <c r="I585" s="312"/>
      <c r="J585" s="457"/>
      <c r="K585" s="497" t="s">
        <v>710</v>
      </c>
      <c r="L585" s="497">
        <v>1790</v>
      </c>
      <c r="M585" s="447"/>
      <c r="N585" s="310"/>
      <c r="O585" s="446"/>
    </row>
    <row r="586" spans="1:15" ht="15" x14ac:dyDescent="0.25">
      <c r="A586" s="450">
        <v>14</v>
      </c>
      <c r="B586" s="488" t="s">
        <v>698</v>
      </c>
      <c r="C586" s="772"/>
      <c r="D586" s="390"/>
      <c r="E586" s="390"/>
      <c r="F586" s="390"/>
      <c r="G586" s="490" t="s">
        <v>701</v>
      </c>
      <c r="H586" s="390"/>
      <c r="I586" s="312"/>
      <c r="J586" s="457"/>
      <c r="K586" s="497" t="s">
        <v>710</v>
      </c>
      <c r="L586" s="497">
        <v>32073</v>
      </c>
      <c r="M586" s="447"/>
      <c r="N586" s="310"/>
      <c r="O586" s="446"/>
    </row>
    <row r="587" spans="1:15" ht="13.5" thickBot="1" x14ac:dyDescent="0.25">
      <c r="A587" s="474"/>
      <c r="B587" s="464"/>
      <c r="C587" s="496"/>
      <c r="D587" s="603"/>
      <c r="E587" s="603"/>
      <c r="F587" s="603"/>
      <c r="G587" s="616"/>
      <c r="H587" s="603"/>
      <c r="I587" s="470"/>
      <c r="J587" s="513"/>
      <c r="K587" s="464"/>
      <c r="L587" s="464"/>
      <c r="M587" s="462"/>
      <c r="N587" s="593"/>
      <c r="O587" s="464"/>
    </row>
    <row r="588" spans="1:15" ht="14.25" thickBot="1" x14ac:dyDescent="0.25">
      <c r="A588" s="664" t="s">
        <v>711</v>
      </c>
      <c r="B588" s="665"/>
      <c r="C588" s="665"/>
      <c r="D588" s="665"/>
      <c r="E588" s="665"/>
      <c r="F588" s="665"/>
      <c r="G588" s="665"/>
      <c r="H588" s="665"/>
      <c r="I588" s="665"/>
      <c r="J588" s="665"/>
      <c r="K588" s="665"/>
      <c r="L588" s="665"/>
      <c r="M588" s="665"/>
      <c r="N588" s="665"/>
      <c r="O588" s="666"/>
    </row>
    <row r="589" spans="1:15" ht="15" x14ac:dyDescent="0.25">
      <c r="A589" s="606">
        <v>1</v>
      </c>
      <c r="B589" s="622" t="s">
        <v>712</v>
      </c>
      <c r="C589" s="767" t="s">
        <v>716</v>
      </c>
      <c r="D589" s="606"/>
      <c r="E589" s="606"/>
      <c r="F589" s="606"/>
      <c r="G589" s="623" t="s">
        <v>717</v>
      </c>
      <c r="H589" s="606"/>
      <c r="I589" s="606"/>
      <c r="J589" s="606"/>
      <c r="K589" s="623" t="s">
        <v>857</v>
      </c>
      <c r="L589" s="623">
        <v>33</v>
      </c>
      <c r="M589" s="606"/>
      <c r="N589" s="606"/>
      <c r="O589" s="486"/>
    </row>
    <row r="590" spans="1:15" ht="15" x14ac:dyDescent="0.25">
      <c r="A590" s="450">
        <v>2</v>
      </c>
      <c r="B590" s="501" t="s">
        <v>713</v>
      </c>
      <c r="C590" s="768"/>
      <c r="D590" s="390"/>
      <c r="E590" s="390"/>
      <c r="F590" s="390"/>
      <c r="G590" s="494" t="s">
        <v>717</v>
      </c>
      <c r="H590" s="390"/>
      <c r="I590" s="312"/>
      <c r="J590" s="457"/>
      <c r="K590" s="494" t="s">
        <v>857</v>
      </c>
      <c r="L590" s="494">
        <v>38</v>
      </c>
      <c r="M590" s="447"/>
      <c r="N590" s="310"/>
      <c r="O590" s="446"/>
    </row>
    <row r="591" spans="1:15" ht="15.75" x14ac:dyDescent="0.25">
      <c r="A591" s="450">
        <v>3</v>
      </c>
      <c r="B591" s="501" t="s">
        <v>714</v>
      </c>
      <c r="C591" s="768"/>
      <c r="D591" s="311"/>
      <c r="E591" s="311"/>
      <c r="F591" s="311"/>
      <c r="G591" s="494" t="s">
        <v>717</v>
      </c>
      <c r="H591" s="446"/>
      <c r="I591" s="312"/>
      <c r="J591" s="457"/>
      <c r="K591" s="494" t="s">
        <v>857</v>
      </c>
      <c r="L591" s="494">
        <v>42</v>
      </c>
      <c r="M591" s="447"/>
      <c r="N591" s="310"/>
      <c r="O591" s="210"/>
    </row>
    <row r="592" spans="1:15" ht="15.75" x14ac:dyDescent="0.25">
      <c r="A592" s="450">
        <v>4</v>
      </c>
      <c r="B592" s="488" t="s">
        <v>695</v>
      </c>
      <c r="C592" s="768"/>
      <c r="D592" s="390"/>
      <c r="E592" s="390"/>
      <c r="F592" s="390"/>
      <c r="G592" s="494" t="s">
        <v>717</v>
      </c>
      <c r="H592" s="446"/>
      <c r="I592" s="312"/>
      <c r="J592" s="457"/>
      <c r="K592" s="494" t="s">
        <v>857</v>
      </c>
      <c r="L592" s="494">
        <v>42</v>
      </c>
      <c r="M592" s="447"/>
      <c r="N592" s="310"/>
      <c r="O592" s="210"/>
    </row>
    <row r="593" spans="1:108" ht="15" x14ac:dyDescent="0.25">
      <c r="A593" s="450">
        <v>5</v>
      </c>
      <c r="B593" s="488" t="s">
        <v>696</v>
      </c>
      <c r="C593" s="768"/>
      <c r="D593" s="390"/>
      <c r="E593" s="390"/>
      <c r="F593" s="390"/>
      <c r="G593" s="494" t="s">
        <v>717</v>
      </c>
      <c r="H593" s="390"/>
      <c r="I593" s="312"/>
      <c r="J593" s="170"/>
      <c r="K593" s="494" t="s">
        <v>857</v>
      </c>
      <c r="L593" s="494">
        <v>15</v>
      </c>
      <c r="M593" s="447"/>
      <c r="N593" s="310"/>
      <c r="O593" s="446"/>
    </row>
    <row r="594" spans="1:108" ht="15" x14ac:dyDescent="0.25">
      <c r="A594" s="487">
        <v>6</v>
      </c>
      <c r="B594" s="488" t="s">
        <v>697</v>
      </c>
      <c r="C594" s="768"/>
      <c r="D594" s="487"/>
      <c r="E594" s="487"/>
      <c r="F594" s="487"/>
      <c r="G594" s="494" t="s">
        <v>717</v>
      </c>
      <c r="H594" s="487"/>
      <c r="I594" s="487"/>
      <c r="J594" s="487"/>
      <c r="K594" s="494" t="s">
        <v>857</v>
      </c>
      <c r="L594" s="494">
        <v>15</v>
      </c>
      <c r="M594" s="487"/>
      <c r="N594" s="487"/>
      <c r="O594" s="454"/>
    </row>
    <row r="595" spans="1:108" ht="15" x14ac:dyDescent="0.25">
      <c r="A595" s="498">
        <v>7</v>
      </c>
      <c r="B595" s="501" t="s">
        <v>715</v>
      </c>
      <c r="C595" s="769"/>
      <c r="D595" s="498"/>
      <c r="E595" s="498"/>
      <c r="F595" s="498"/>
      <c r="G595" s="494" t="s">
        <v>717</v>
      </c>
      <c r="H595" s="498"/>
      <c r="I595" s="498"/>
      <c r="J595" s="498"/>
      <c r="K595" s="494" t="s">
        <v>857</v>
      </c>
      <c r="L595" s="494">
        <v>42</v>
      </c>
      <c r="M595" s="498"/>
      <c r="N595" s="498"/>
      <c r="O595" s="454"/>
    </row>
    <row r="596" spans="1:108" x14ac:dyDescent="0.2">
      <c r="A596" s="410"/>
      <c r="B596" s="454"/>
      <c r="C596" s="41"/>
      <c r="D596" s="502"/>
      <c r="E596" s="502"/>
      <c r="F596" s="502"/>
      <c r="G596" s="503"/>
      <c r="H596" s="502"/>
      <c r="I596" s="504"/>
      <c r="J596" s="170"/>
      <c r="K596" s="454"/>
      <c r="L596" s="454"/>
      <c r="M596" s="452"/>
      <c r="N596" s="505"/>
      <c r="O596" s="454"/>
    </row>
    <row r="597" spans="1:108" x14ac:dyDescent="0.2">
      <c r="A597" s="161"/>
      <c r="J597" s="161"/>
      <c r="T597" s="206"/>
      <c r="U597" s="206"/>
      <c r="V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315"/>
      <c r="AK597" s="315"/>
      <c r="AL597" s="315"/>
      <c r="AM597" s="315"/>
      <c r="AN597" s="315"/>
      <c r="AO597" s="315"/>
      <c r="AP597" s="315"/>
      <c r="AQ597" s="315"/>
      <c r="AR597" s="315"/>
      <c r="AS597" s="315"/>
      <c r="AT597" s="315"/>
      <c r="AU597" s="315"/>
      <c r="AV597" s="315"/>
      <c r="AW597" s="315"/>
      <c r="AX597" s="315"/>
      <c r="BU597" s="132"/>
      <c r="BV597" s="132"/>
      <c r="BW597" s="132"/>
      <c r="BX597" s="132"/>
      <c r="BY597" s="132"/>
      <c r="BZ597" s="132"/>
      <c r="CA597" s="132"/>
      <c r="CB597" s="132"/>
      <c r="CC597" s="132"/>
      <c r="CD597" s="132"/>
      <c r="CE597" s="132"/>
      <c r="CF597" s="132"/>
      <c r="CG597" s="132"/>
      <c r="CH597" s="132"/>
      <c r="CI597" s="132"/>
      <c r="CP597" s="161"/>
      <c r="CQ597" s="161"/>
      <c r="CR597" s="161"/>
      <c r="CS597" s="161"/>
      <c r="CT597" s="161"/>
      <c r="CU597" s="161"/>
      <c r="CV597" s="161"/>
      <c r="CW597" s="161"/>
      <c r="CX597" s="161"/>
      <c r="CY597" s="161"/>
      <c r="CZ597" s="161"/>
      <c r="DA597" s="161"/>
      <c r="DB597" s="161"/>
      <c r="DC597" s="161"/>
      <c r="DD597" s="161"/>
    </row>
    <row r="598" spans="1:108" x14ac:dyDescent="0.2">
      <c r="A598" s="667" t="s">
        <v>719</v>
      </c>
      <c r="B598" s="668"/>
      <c r="C598" s="668"/>
      <c r="D598" s="668"/>
      <c r="E598" s="668"/>
      <c r="F598" s="668"/>
      <c r="G598" s="668"/>
      <c r="H598" s="668"/>
      <c r="I598" s="668"/>
      <c r="J598" s="668"/>
      <c r="K598" s="668"/>
      <c r="L598" s="668"/>
      <c r="M598" s="668"/>
      <c r="N598" s="668"/>
      <c r="O598" s="669"/>
      <c r="T598" s="206"/>
      <c r="U598" s="206"/>
      <c r="V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315"/>
      <c r="AK598" s="315"/>
      <c r="AL598" s="315"/>
      <c r="AM598" s="315"/>
      <c r="AN598" s="315"/>
      <c r="AO598" s="315"/>
      <c r="AP598" s="315"/>
      <c r="AQ598" s="315"/>
      <c r="AR598" s="315"/>
      <c r="AS598" s="315"/>
      <c r="AT598" s="315"/>
      <c r="AU598" s="315"/>
      <c r="AV598" s="315"/>
      <c r="AW598" s="315"/>
      <c r="AX598" s="315"/>
      <c r="BU598" s="132"/>
      <c r="BV598" s="132"/>
      <c r="BW598" s="132"/>
      <c r="BX598" s="132"/>
      <c r="BY598" s="132"/>
      <c r="BZ598" s="132"/>
      <c r="CA598" s="132"/>
      <c r="CB598" s="132"/>
      <c r="CC598" s="132"/>
      <c r="CD598" s="132"/>
      <c r="CE598" s="132"/>
      <c r="CF598" s="132"/>
      <c r="CG598" s="132"/>
      <c r="CH598" s="132"/>
      <c r="CI598" s="132"/>
      <c r="CP598" s="161"/>
      <c r="CQ598" s="161"/>
      <c r="CR598" s="161"/>
      <c r="CS598" s="161"/>
      <c r="CT598" s="161"/>
      <c r="CU598" s="161"/>
      <c r="CV598" s="161"/>
      <c r="CW598" s="161"/>
      <c r="CX598" s="161"/>
      <c r="CY598" s="161"/>
      <c r="CZ598" s="161"/>
      <c r="DA598" s="161"/>
      <c r="DB598" s="161"/>
      <c r="DC598" s="161"/>
      <c r="DD598" s="161"/>
    </row>
    <row r="599" spans="1:108" x14ac:dyDescent="0.2">
      <c r="A599" s="670"/>
      <c r="B599" s="671"/>
      <c r="C599" s="671"/>
      <c r="D599" s="671"/>
      <c r="E599" s="671"/>
      <c r="F599" s="671"/>
      <c r="G599" s="671"/>
      <c r="H599" s="671"/>
      <c r="I599" s="671"/>
      <c r="J599" s="671"/>
      <c r="K599" s="671"/>
      <c r="L599" s="671"/>
      <c r="M599" s="671"/>
      <c r="N599" s="671"/>
      <c r="O599" s="672"/>
      <c r="T599" s="206"/>
      <c r="U599" s="206"/>
      <c r="V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315"/>
      <c r="AK599" s="315"/>
      <c r="AL599" s="315"/>
      <c r="AM599" s="315"/>
      <c r="AN599" s="315"/>
      <c r="AO599" s="315"/>
      <c r="AP599" s="315"/>
      <c r="AQ599" s="315"/>
      <c r="AR599" s="315"/>
      <c r="AS599" s="315"/>
      <c r="AT599" s="315"/>
      <c r="AU599" s="315"/>
      <c r="AV599" s="315"/>
      <c r="AW599" s="315"/>
      <c r="AX599" s="315"/>
      <c r="BU599" s="132"/>
      <c r="BV599" s="132"/>
      <c r="BW599" s="132"/>
      <c r="BX599" s="132"/>
      <c r="BY599" s="132"/>
      <c r="BZ599" s="132"/>
      <c r="CA599" s="132"/>
      <c r="CB599" s="132"/>
      <c r="CC599" s="132"/>
      <c r="CD599" s="132"/>
      <c r="CE599" s="132"/>
      <c r="CF599" s="132"/>
      <c r="CG599" s="132"/>
      <c r="CH599" s="132"/>
      <c r="CI599" s="132"/>
      <c r="CP599" s="161"/>
      <c r="CQ599" s="161"/>
      <c r="CR599" s="161"/>
      <c r="CS599" s="161"/>
      <c r="CT599" s="161"/>
      <c r="CU599" s="161"/>
      <c r="CV599" s="161"/>
      <c r="CW599" s="161"/>
      <c r="CX599" s="161"/>
      <c r="CY599" s="161"/>
      <c r="CZ599" s="161"/>
      <c r="DA599" s="161"/>
      <c r="DB599" s="161"/>
      <c r="DC599" s="161"/>
      <c r="DD599" s="161"/>
    </row>
    <row r="600" spans="1:108" x14ac:dyDescent="0.2">
      <c r="A600" s="673" t="s">
        <v>720</v>
      </c>
      <c r="B600" s="674"/>
      <c r="C600" s="674"/>
      <c r="D600" s="674"/>
      <c r="E600" s="674"/>
      <c r="F600" s="674"/>
      <c r="G600" s="674"/>
      <c r="H600" s="674"/>
      <c r="I600" s="674"/>
      <c r="J600" s="674"/>
      <c r="K600" s="674"/>
      <c r="L600" s="674"/>
      <c r="M600" s="674"/>
      <c r="N600" s="674"/>
      <c r="O600" s="675"/>
      <c r="T600" s="206"/>
      <c r="U600" s="206"/>
      <c r="V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315"/>
      <c r="AK600" s="315"/>
      <c r="AL600" s="315"/>
      <c r="AM600" s="315"/>
      <c r="AN600" s="315"/>
      <c r="AO600" s="315"/>
      <c r="AP600" s="315"/>
      <c r="AQ600" s="315"/>
      <c r="AR600" s="315"/>
      <c r="AS600" s="315"/>
      <c r="AT600" s="315"/>
      <c r="AU600" s="315"/>
      <c r="AV600" s="315"/>
      <c r="AW600" s="315"/>
      <c r="AX600" s="315"/>
      <c r="BU600" s="132"/>
      <c r="BV600" s="132"/>
      <c r="BW600" s="132"/>
      <c r="BX600" s="132"/>
      <c r="BY600" s="132"/>
      <c r="BZ600" s="132"/>
      <c r="CA600" s="132"/>
      <c r="CB600" s="132"/>
      <c r="CC600" s="132"/>
      <c r="CD600" s="132"/>
      <c r="CE600" s="132"/>
      <c r="CF600" s="132"/>
      <c r="CG600" s="132"/>
      <c r="CH600" s="132"/>
      <c r="CI600" s="132"/>
      <c r="CP600" s="161"/>
      <c r="CQ600" s="161"/>
      <c r="CR600" s="161"/>
      <c r="CS600" s="161"/>
      <c r="CT600" s="161"/>
      <c r="CU600" s="161"/>
      <c r="CV600" s="161"/>
      <c r="CW600" s="161"/>
      <c r="CX600" s="161"/>
      <c r="CY600" s="161"/>
      <c r="CZ600" s="161"/>
      <c r="DA600" s="161"/>
      <c r="DB600" s="161"/>
      <c r="DC600" s="161"/>
      <c r="DD600" s="161"/>
    </row>
    <row r="601" spans="1:108" x14ac:dyDescent="0.2">
      <c r="A601" s="676"/>
      <c r="B601" s="674"/>
      <c r="C601" s="674"/>
      <c r="D601" s="674"/>
      <c r="E601" s="674"/>
      <c r="F601" s="674"/>
      <c r="G601" s="674"/>
      <c r="H601" s="674"/>
      <c r="I601" s="674"/>
      <c r="J601" s="674"/>
      <c r="K601" s="674"/>
      <c r="L601" s="674"/>
      <c r="M601" s="674"/>
      <c r="N601" s="674"/>
      <c r="O601" s="675"/>
      <c r="T601" s="206"/>
      <c r="U601" s="206"/>
      <c r="V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315"/>
      <c r="AK601" s="315"/>
      <c r="AL601" s="315"/>
      <c r="AM601" s="315"/>
      <c r="AN601" s="315"/>
      <c r="AO601" s="315"/>
      <c r="AP601" s="315"/>
      <c r="AQ601" s="315"/>
      <c r="AR601" s="315"/>
      <c r="AS601" s="315"/>
      <c r="AT601" s="315"/>
      <c r="AU601" s="315"/>
      <c r="AV601" s="315"/>
      <c r="AW601" s="315"/>
      <c r="AX601" s="315"/>
      <c r="BU601" s="132"/>
      <c r="BV601" s="132"/>
      <c r="BW601" s="132"/>
      <c r="BX601" s="132"/>
      <c r="BY601" s="132"/>
      <c r="BZ601" s="132"/>
      <c r="CA601" s="132"/>
      <c r="CB601" s="132"/>
      <c r="CC601" s="132"/>
      <c r="CD601" s="132"/>
      <c r="CE601" s="132"/>
      <c r="CF601" s="132"/>
      <c r="CG601" s="132"/>
      <c r="CH601" s="132"/>
      <c r="CI601" s="132"/>
      <c r="CP601" s="161"/>
      <c r="CQ601" s="161"/>
      <c r="CR601" s="161"/>
      <c r="CS601" s="161"/>
      <c r="CT601" s="161"/>
      <c r="CU601" s="161"/>
      <c r="CV601" s="161"/>
      <c r="CW601" s="161"/>
      <c r="CX601" s="161"/>
      <c r="CY601" s="161"/>
      <c r="CZ601" s="161"/>
      <c r="DA601" s="161"/>
      <c r="DB601" s="161"/>
      <c r="DC601" s="161"/>
      <c r="DD601" s="161"/>
    </row>
    <row r="602" spans="1:108" ht="13.5" thickBot="1" x14ac:dyDescent="0.25">
      <c r="A602" s="676"/>
      <c r="B602" s="674"/>
      <c r="C602" s="674"/>
      <c r="D602" s="674"/>
      <c r="E602" s="674"/>
      <c r="F602" s="674"/>
      <c r="G602" s="674"/>
      <c r="H602" s="674"/>
      <c r="I602" s="674"/>
      <c r="J602" s="674"/>
      <c r="K602" s="674"/>
      <c r="L602" s="674"/>
      <c r="M602" s="674"/>
      <c r="N602" s="674"/>
      <c r="O602" s="675"/>
      <c r="T602" s="206"/>
      <c r="U602" s="206"/>
      <c r="V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315"/>
      <c r="AK602" s="315"/>
      <c r="AL602" s="315"/>
      <c r="AM602" s="315"/>
      <c r="AN602" s="315"/>
      <c r="AO602" s="315"/>
      <c r="AP602" s="315"/>
      <c r="AQ602" s="315"/>
      <c r="AR602" s="315"/>
      <c r="AS602" s="315"/>
      <c r="AT602" s="315"/>
      <c r="AU602" s="315"/>
      <c r="AV602" s="315"/>
      <c r="AW602" s="315"/>
      <c r="AX602" s="315"/>
      <c r="BU602" s="132"/>
      <c r="BV602" s="132"/>
      <c r="BW602" s="132"/>
      <c r="BX602" s="132"/>
      <c r="BY602" s="132"/>
      <c r="BZ602" s="132"/>
      <c r="CA602" s="132"/>
      <c r="CB602" s="132"/>
      <c r="CC602" s="132"/>
      <c r="CD602" s="132"/>
      <c r="CE602" s="132"/>
      <c r="CF602" s="132"/>
      <c r="CG602" s="132"/>
      <c r="CH602" s="132"/>
      <c r="CI602" s="132"/>
      <c r="CP602" s="161"/>
      <c r="CQ602" s="161"/>
      <c r="CR602" s="161"/>
      <c r="CS602" s="161"/>
      <c r="CT602" s="161"/>
      <c r="CU602" s="161"/>
      <c r="CV602" s="161"/>
      <c r="CW602" s="161"/>
      <c r="CX602" s="161"/>
      <c r="CY602" s="161"/>
      <c r="CZ602" s="161"/>
      <c r="DA602" s="161"/>
      <c r="DB602" s="161"/>
      <c r="DC602" s="161"/>
      <c r="DD602" s="161"/>
    </row>
    <row r="603" spans="1:108" ht="14.25" thickBot="1" x14ac:dyDescent="0.25">
      <c r="A603" s="664" t="s">
        <v>726</v>
      </c>
      <c r="B603" s="665"/>
      <c r="C603" s="665"/>
      <c r="D603" s="665"/>
      <c r="E603" s="665"/>
      <c r="F603" s="665"/>
      <c r="G603" s="665"/>
      <c r="H603" s="665"/>
      <c r="I603" s="665"/>
      <c r="J603" s="665"/>
      <c r="K603" s="665"/>
      <c r="L603" s="665"/>
      <c r="M603" s="665"/>
      <c r="N603" s="665"/>
      <c r="O603" s="666"/>
    </row>
    <row r="604" spans="1:108" x14ac:dyDescent="0.2">
      <c r="A604" s="475">
        <v>1</v>
      </c>
      <c r="B604" s="607" t="s">
        <v>722</v>
      </c>
      <c r="C604" s="608" t="s">
        <v>723</v>
      </c>
      <c r="D604" s="590" t="s">
        <v>724</v>
      </c>
      <c r="E604" s="389"/>
      <c r="F604" s="389"/>
      <c r="G604" s="590" t="s">
        <v>724</v>
      </c>
      <c r="H604" s="389"/>
      <c r="I604" s="471"/>
      <c r="J604" s="468"/>
      <c r="K604" s="613" t="s">
        <v>39</v>
      </c>
      <c r="L604" s="591">
        <v>17.579999999999998</v>
      </c>
      <c r="M604" s="463"/>
      <c r="N604" s="612"/>
      <c r="O604" s="466"/>
      <c r="T604" s="206"/>
      <c r="U604" s="206"/>
      <c r="V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315"/>
      <c r="AK604" s="315"/>
      <c r="AL604" s="315"/>
      <c r="AM604" s="315"/>
      <c r="AN604" s="315"/>
      <c r="AO604" s="315"/>
      <c r="AP604" s="315"/>
      <c r="AQ604" s="315"/>
      <c r="AR604" s="315"/>
      <c r="AS604" s="315"/>
      <c r="AT604" s="315"/>
      <c r="AU604" s="315"/>
      <c r="AV604" s="315"/>
      <c r="AW604" s="315"/>
      <c r="AX604" s="315"/>
      <c r="BU604" s="132"/>
      <c r="BV604" s="132"/>
      <c r="BW604" s="132"/>
      <c r="BX604" s="132"/>
      <c r="BY604" s="132"/>
      <c r="BZ604" s="132"/>
      <c r="CA604" s="132"/>
      <c r="CB604" s="132"/>
      <c r="CC604" s="132"/>
      <c r="CD604" s="132"/>
      <c r="CE604" s="132"/>
      <c r="CF604" s="132"/>
      <c r="CG604" s="132"/>
      <c r="CH604" s="132"/>
      <c r="CI604" s="132"/>
      <c r="CP604" s="161"/>
      <c r="CQ604" s="161"/>
      <c r="CR604" s="161"/>
      <c r="CS604" s="161"/>
      <c r="CT604" s="161"/>
      <c r="CU604" s="161"/>
      <c r="CV604" s="161"/>
      <c r="CW604" s="161"/>
      <c r="CX604" s="161"/>
      <c r="CY604" s="161"/>
      <c r="CZ604" s="161"/>
      <c r="DA604" s="161"/>
      <c r="DB604" s="161"/>
      <c r="DC604" s="161"/>
      <c r="DD604" s="161"/>
    </row>
    <row r="605" spans="1:108" ht="25.5" x14ac:dyDescent="0.2">
      <c r="A605" s="476">
        <v>2</v>
      </c>
      <c r="B605" s="566" t="s">
        <v>725</v>
      </c>
      <c r="C605" s="567" t="s">
        <v>726</v>
      </c>
      <c r="D605" s="568" t="s">
        <v>727</v>
      </c>
      <c r="E605" s="311"/>
      <c r="F605" s="311"/>
      <c r="G605" s="568" t="s">
        <v>727</v>
      </c>
      <c r="H605" s="472"/>
      <c r="I605" s="312"/>
      <c r="J605" s="467"/>
      <c r="K605" s="572" t="s">
        <v>39</v>
      </c>
      <c r="L605" s="573">
        <f>2653.59+998.47</f>
        <v>3652.0600000000004</v>
      </c>
      <c r="M605" s="461"/>
      <c r="N605" s="310"/>
      <c r="O605" s="210"/>
      <c r="T605" s="206"/>
      <c r="U605" s="206"/>
      <c r="V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315"/>
      <c r="AK605" s="315"/>
      <c r="AL605" s="315"/>
      <c r="AM605" s="315"/>
      <c r="AN605" s="315"/>
      <c r="AO605" s="315"/>
      <c r="AP605" s="315"/>
      <c r="AQ605" s="315"/>
      <c r="AR605" s="315"/>
      <c r="AS605" s="315"/>
      <c r="AT605" s="315"/>
      <c r="AU605" s="315"/>
      <c r="AV605" s="315"/>
      <c r="AW605" s="315"/>
      <c r="AX605" s="315"/>
      <c r="BU605" s="132"/>
      <c r="BV605" s="132"/>
      <c r="BW605" s="132"/>
      <c r="BX605" s="132"/>
      <c r="BY605" s="132"/>
      <c r="BZ605" s="132"/>
      <c r="CA605" s="132"/>
      <c r="CB605" s="132"/>
      <c r="CC605" s="132"/>
      <c r="CD605" s="132"/>
      <c r="CE605" s="132"/>
      <c r="CF605" s="132"/>
      <c r="CG605" s="132"/>
      <c r="CH605" s="132"/>
      <c r="CI605" s="132"/>
      <c r="CP605" s="161"/>
      <c r="CQ605" s="161"/>
      <c r="CR605" s="161"/>
      <c r="CS605" s="161"/>
      <c r="CT605" s="161"/>
      <c r="CU605" s="161"/>
      <c r="CV605" s="161"/>
      <c r="CW605" s="161"/>
      <c r="CX605" s="161"/>
      <c r="CY605" s="161"/>
      <c r="CZ605" s="161"/>
      <c r="DA605" s="161"/>
      <c r="DB605" s="161"/>
      <c r="DC605" s="161"/>
      <c r="DD605" s="161"/>
    </row>
    <row r="606" spans="1:108" ht="25.5" x14ac:dyDescent="0.2">
      <c r="A606" s="476">
        <v>3</v>
      </c>
      <c r="B606" s="569" t="s">
        <v>728</v>
      </c>
      <c r="C606" s="567" t="s">
        <v>729</v>
      </c>
      <c r="D606" s="568" t="s">
        <v>730</v>
      </c>
      <c r="E606" s="390"/>
      <c r="F606" s="390"/>
      <c r="G606" s="568" t="s">
        <v>730</v>
      </c>
      <c r="H606" s="472"/>
      <c r="I606" s="312"/>
      <c r="J606" s="467"/>
      <c r="K606" s="572" t="s">
        <v>39</v>
      </c>
      <c r="L606" s="573">
        <f>2570.58+998.47</f>
        <v>3569.05</v>
      </c>
      <c r="M606" s="461"/>
      <c r="N606" s="310"/>
      <c r="O606" s="210"/>
      <c r="T606" s="206"/>
      <c r="U606" s="206"/>
      <c r="V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315"/>
      <c r="AK606" s="315"/>
      <c r="AL606" s="315"/>
      <c r="AM606" s="315"/>
      <c r="AN606" s="315"/>
      <c r="AO606" s="315"/>
      <c r="AP606" s="315"/>
      <c r="AQ606" s="315"/>
      <c r="AR606" s="315"/>
      <c r="AS606" s="315"/>
      <c r="AT606" s="315"/>
      <c r="AU606" s="315"/>
      <c r="AV606" s="315"/>
      <c r="AW606" s="315"/>
      <c r="AX606" s="315"/>
      <c r="BU606" s="132"/>
      <c r="BV606" s="132"/>
      <c r="BW606" s="132"/>
      <c r="BX606" s="132"/>
      <c r="BY606" s="132"/>
      <c r="BZ606" s="132"/>
      <c r="CA606" s="132"/>
      <c r="CB606" s="132"/>
      <c r="CC606" s="132"/>
      <c r="CD606" s="132"/>
      <c r="CE606" s="132"/>
      <c r="CF606" s="132"/>
      <c r="CG606" s="132"/>
      <c r="CH606" s="132"/>
      <c r="CI606" s="132"/>
      <c r="CP606" s="161"/>
      <c r="CQ606" s="161"/>
      <c r="CR606" s="161"/>
      <c r="CS606" s="161"/>
      <c r="CT606" s="161"/>
      <c r="CU606" s="161"/>
      <c r="CV606" s="161"/>
      <c r="CW606" s="161"/>
      <c r="CX606" s="161"/>
      <c r="CY606" s="161"/>
      <c r="CZ606" s="161"/>
      <c r="DA606" s="161"/>
      <c r="DB606" s="161"/>
      <c r="DC606" s="161"/>
      <c r="DD606" s="161"/>
    </row>
    <row r="607" spans="1:108" ht="25.5" x14ac:dyDescent="0.2">
      <c r="A607" s="476">
        <v>4</v>
      </c>
      <c r="B607" s="570" t="s">
        <v>731</v>
      </c>
      <c r="C607" s="567" t="s">
        <v>726</v>
      </c>
      <c r="D607" s="571" t="s">
        <v>732</v>
      </c>
      <c r="E607" s="487"/>
      <c r="F607" s="487"/>
      <c r="G607" s="571" t="s">
        <v>732</v>
      </c>
      <c r="H607" s="487"/>
      <c r="I607" s="487"/>
      <c r="J607" s="487"/>
      <c r="K607" s="572" t="s">
        <v>39</v>
      </c>
      <c r="L607" s="573">
        <f>95.42+35.64</f>
        <v>131.06</v>
      </c>
      <c r="M607" s="487"/>
      <c r="N607" s="487"/>
      <c r="O607" s="484"/>
      <c r="T607" s="206"/>
      <c r="U607" s="206"/>
      <c r="V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315"/>
      <c r="AK607" s="315"/>
      <c r="AL607" s="315"/>
      <c r="AM607" s="315"/>
      <c r="AN607" s="315"/>
      <c r="AO607" s="315"/>
      <c r="AP607" s="315"/>
      <c r="AQ607" s="315"/>
      <c r="AR607" s="315"/>
      <c r="AS607" s="315"/>
      <c r="AT607" s="315"/>
      <c r="AU607" s="315"/>
      <c r="AV607" s="315"/>
      <c r="AW607" s="315"/>
      <c r="AX607" s="315"/>
      <c r="BU607" s="132"/>
      <c r="BV607" s="132"/>
      <c r="BW607" s="132"/>
      <c r="BX607" s="132"/>
      <c r="BY607" s="132"/>
      <c r="BZ607" s="132"/>
      <c r="CA607" s="132"/>
      <c r="CB607" s="132"/>
      <c r="CC607" s="132"/>
      <c r="CD607" s="132"/>
      <c r="CE607" s="132"/>
      <c r="CF607" s="132"/>
      <c r="CG607" s="132"/>
      <c r="CH607" s="132"/>
      <c r="CI607" s="132"/>
      <c r="CP607" s="161"/>
      <c r="CQ607" s="161"/>
      <c r="CR607" s="161"/>
      <c r="CS607" s="161"/>
      <c r="CT607" s="161"/>
      <c r="CU607" s="161"/>
      <c r="CV607" s="161"/>
      <c r="CW607" s="161"/>
      <c r="CX607" s="161"/>
      <c r="CY607" s="161"/>
      <c r="CZ607" s="161"/>
      <c r="DA607" s="161"/>
      <c r="DB607" s="161"/>
      <c r="DC607" s="161"/>
      <c r="DD607" s="161"/>
    </row>
    <row r="608" spans="1:108" ht="39" thickBot="1" x14ac:dyDescent="0.25">
      <c r="A608" s="474">
        <v>5</v>
      </c>
      <c r="B608" s="605" t="s">
        <v>733</v>
      </c>
      <c r="C608" s="597" t="s">
        <v>726</v>
      </c>
      <c r="D608" s="584" t="s">
        <v>734</v>
      </c>
      <c r="E608" s="600"/>
      <c r="F608" s="600"/>
      <c r="G608" s="584" t="s">
        <v>734</v>
      </c>
      <c r="H608" s="600"/>
      <c r="I608" s="600"/>
      <c r="J608" s="600"/>
      <c r="K608" s="601" t="s">
        <v>39</v>
      </c>
      <c r="L608" s="585">
        <f>26.9+118.4</f>
        <v>145.30000000000001</v>
      </c>
      <c r="M608" s="600"/>
      <c r="N608" s="600"/>
      <c r="O608" s="485"/>
      <c r="T608" s="206"/>
      <c r="U608" s="206"/>
      <c r="V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315"/>
      <c r="AK608" s="315"/>
      <c r="AL608" s="315"/>
      <c r="AM608" s="315"/>
      <c r="AN608" s="315"/>
      <c r="AO608" s="315"/>
      <c r="AP608" s="315"/>
      <c r="AQ608" s="315"/>
      <c r="AR608" s="315"/>
      <c r="AS608" s="315"/>
      <c r="AT608" s="315"/>
      <c r="AU608" s="315"/>
      <c r="AV608" s="315"/>
      <c r="AW608" s="315"/>
      <c r="AX608" s="315"/>
      <c r="BU608" s="132"/>
      <c r="BV608" s="132"/>
      <c r="BW608" s="132"/>
      <c r="BX608" s="132"/>
      <c r="BY608" s="132"/>
      <c r="BZ608" s="132"/>
      <c r="CA608" s="132"/>
      <c r="CB608" s="132"/>
      <c r="CC608" s="132"/>
      <c r="CD608" s="132"/>
      <c r="CE608" s="132"/>
      <c r="CF608" s="132"/>
      <c r="CG608" s="132"/>
      <c r="CH608" s="132"/>
      <c r="CI608" s="132"/>
      <c r="CP608" s="161"/>
      <c r="CQ608" s="161"/>
      <c r="CR608" s="161"/>
      <c r="CS608" s="161"/>
      <c r="CT608" s="161"/>
      <c r="CU608" s="161"/>
      <c r="CV608" s="161"/>
      <c r="CW608" s="161"/>
      <c r="CX608" s="161"/>
      <c r="CY608" s="161"/>
      <c r="CZ608" s="161"/>
      <c r="DA608" s="161"/>
      <c r="DB608" s="161"/>
      <c r="DC608" s="161"/>
      <c r="DD608" s="161"/>
    </row>
    <row r="609" spans="1:108" ht="13.5" thickBot="1" x14ac:dyDescent="0.25">
      <c r="A609" s="663" t="s">
        <v>735</v>
      </c>
      <c r="B609" s="655"/>
      <c r="C609" s="655"/>
      <c r="D609" s="655"/>
      <c r="E609" s="655"/>
      <c r="F609" s="655"/>
      <c r="G609" s="655"/>
      <c r="H609" s="655"/>
      <c r="I609" s="655"/>
      <c r="J609" s="655"/>
      <c r="K609" s="655"/>
      <c r="L609" s="655"/>
      <c r="M609" s="655"/>
      <c r="N609" s="655"/>
      <c r="O609" s="658"/>
      <c r="T609" s="206"/>
      <c r="U609" s="206"/>
      <c r="V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315"/>
      <c r="AK609" s="315"/>
      <c r="AL609" s="315"/>
      <c r="AM609" s="315"/>
      <c r="AN609" s="315"/>
      <c r="AO609" s="315"/>
      <c r="AP609" s="315"/>
      <c r="AQ609" s="315"/>
      <c r="AR609" s="315"/>
      <c r="AS609" s="315"/>
      <c r="AT609" s="315"/>
      <c r="AU609" s="315"/>
      <c r="AV609" s="315"/>
      <c r="AW609" s="315"/>
      <c r="AX609" s="315"/>
      <c r="BU609" s="132"/>
      <c r="BV609" s="132"/>
      <c r="BW609" s="132"/>
      <c r="BX609" s="132"/>
      <c r="BY609" s="132"/>
      <c r="BZ609" s="132"/>
      <c r="CA609" s="132"/>
      <c r="CB609" s="132"/>
      <c r="CC609" s="132"/>
      <c r="CD609" s="132"/>
      <c r="CE609" s="132"/>
      <c r="CF609" s="132"/>
      <c r="CG609" s="132"/>
      <c r="CH609" s="132"/>
      <c r="CI609" s="132"/>
      <c r="CP609" s="161"/>
      <c r="CQ609" s="161"/>
      <c r="CR609" s="161"/>
      <c r="CS609" s="161"/>
      <c r="CT609" s="161"/>
      <c r="CU609" s="161"/>
      <c r="CV609" s="161"/>
      <c r="CW609" s="161"/>
      <c r="CX609" s="161"/>
      <c r="CY609" s="161"/>
      <c r="CZ609" s="161"/>
      <c r="DA609" s="161"/>
      <c r="DB609" s="161"/>
      <c r="DC609" s="161"/>
      <c r="DD609" s="161"/>
    </row>
    <row r="610" spans="1:108" ht="25.5" x14ac:dyDescent="0.2">
      <c r="A610" s="475">
        <v>1</v>
      </c>
      <c r="B610" s="607" t="s">
        <v>736</v>
      </c>
      <c r="C610" s="608" t="s">
        <v>737</v>
      </c>
      <c r="D610" s="389"/>
      <c r="E610" s="389"/>
      <c r="F610" s="389"/>
      <c r="G610" s="590" t="s">
        <v>724</v>
      </c>
      <c r="H610" s="389"/>
      <c r="I610" s="471"/>
      <c r="J610" s="609"/>
      <c r="K610" s="613" t="s">
        <v>745</v>
      </c>
      <c r="L610" s="614">
        <f>254+127+254</f>
        <v>635</v>
      </c>
      <c r="M610" s="463"/>
      <c r="N610" s="612"/>
      <c r="O610" s="466"/>
      <c r="T610" s="206"/>
      <c r="U610" s="206"/>
      <c r="V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315"/>
      <c r="AK610" s="315"/>
      <c r="AL610" s="315"/>
      <c r="AM610" s="315"/>
      <c r="AN610" s="315"/>
      <c r="AO610" s="315"/>
      <c r="AP610" s="315"/>
      <c r="AQ610" s="315"/>
      <c r="AR610" s="315"/>
      <c r="AS610" s="315"/>
      <c r="AT610" s="315"/>
      <c r="AU610" s="315"/>
      <c r="AV610" s="315"/>
      <c r="AW610" s="315"/>
      <c r="AX610" s="315"/>
      <c r="BU610" s="132"/>
      <c r="BV610" s="132"/>
      <c r="BW610" s="132"/>
      <c r="BX610" s="132"/>
      <c r="BY610" s="132"/>
      <c r="BZ610" s="132"/>
      <c r="CA610" s="132"/>
      <c r="CB610" s="132"/>
      <c r="CC610" s="132"/>
      <c r="CD610" s="132"/>
      <c r="CE610" s="132"/>
      <c r="CF610" s="132"/>
      <c r="CG610" s="132"/>
      <c r="CH610" s="132"/>
      <c r="CI610" s="132"/>
      <c r="CP610" s="161"/>
      <c r="CQ610" s="161"/>
      <c r="CR610" s="161"/>
      <c r="CS610" s="161"/>
      <c r="CT610" s="161"/>
      <c r="CU610" s="161"/>
      <c r="CV610" s="161"/>
      <c r="CW610" s="161"/>
      <c r="CX610" s="161"/>
      <c r="CY610" s="161"/>
      <c r="CZ610" s="161"/>
      <c r="DA610" s="161"/>
      <c r="DB610" s="161"/>
      <c r="DC610" s="161"/>
      <c r="DD610" s="161"/>
    </row>
    <row r="611" spans="1:108" ht="25.5" x14ac:dyDescent="0.2">
      <c r="A611" s="476">
        <f>A610+1</f>
        <v>2</v>
      </c>
      <c r="B611" s="391" t="s">
        <v>738</v>
      </c>
      <c r="C611" s="567" t="s">
        <v>737</v>
      </c>
      <c r="D611" s="390"/>
      <c r="E611" s="390"/>
      <c r="F611" s="390"/>
      <c r="G611" s="568" t="s">
        <v>727</v>
      </c>
      <c r="H611" s="390"/>
      <c r="I611" s="312"/>
      <c r="J611" s="467"/>
      <c r="K611" s="572" t="s">
        <v>745</v>
      </c>
      <c r="L611" s="574">
        <f>254+127+254</f>
        <v>635</v>
      </c>
      <c r="M611" s="461"/>
      <c r="N611" s="310"/>
      <c r="O611" s="472"/>
      <c r="T611" s="206"/>
      <c r="U611" s="206"/>
      <c r="V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315"/>
      <c r="AK611" s="315"/>
      <c r="AL611" s="315"/>
      <c r="AM611" s="315"/>
      <c r="AN611" s="315"/>
      <c r="AO611" s="315"/>
      <c r="AP611" s="315"/>
      <c r="AQ611" s="315"/>
      <c r="AR611" s="315"/>
      <c r="AS611" s="315"/>
      <c r="AT611" s="315"/>
      <c r="AU611" s="315"/>
      <c r="AV611" s="315"/>
      <c r="AW611" s="315"/>
      <c r="AX611" s="315"/>
      <c r="BU611" s="132"/>
      <c r="BV611" s="132"/>
      <c r="BW611" s="132"/>
      <c r="BX611" s="132"/>
      <c r="BY611" s="132"/>
      <c r="BZ611" s="132"/>
      <c r="CA611" s="132"/>
      <c r="CB611" s="132"/>
      <c r="CC611" s="132"/>
      <c r="CD611" s="132"/>
      <c r="CE611" s="132"/>
      <c r="CF611" s="132"/>
      <c r="CG611" s="132"/>
      <c r="CH611" s="132"/>
      <c r="CI611" s="132"/>
      <c r="CP611" s="161"/>
      <c r="CQ611" s="161"/>
      <c r="CR611" s="161"/>
      <c r="CS611" s="161"/>
      <c r="CT611" s="161"/>
      <c r="CU611" s="161"/>
      <c r="CV611" s="161"/>
      <c r="CW611" s="161"/>
      <c r="CX611" s="161"/>
      <c r="CY611" s="161"/>
      <c r="CZ611" s="161"/>
      <c r="DA611" s="161"/>
      <c r="DB611" s="161"/>
      <c r="DC611" s="161"/>
      <c r="DD611" s="161"/>
    </row>
    <row r="612" spans="1:108" ht="26.25" thickBot="1" x14ac:dyDescent="0.25">
      <c r="A612" s="476">
        <v>3</v>
      </c>
      <c r="B612" s="391" t="s">
        <v>739</v>
      </c>
      <c r="C612" s="567" t="s">
        <v>737</v>
      </c>
      <c r="D612" s="311"/>
      <c r="E612" s="311"/>
      <c r="F612" s="311"/>
      <c r="G612" s="568" t="s">
        <v>730</v>
      </c>
      <c r="H612" s="472"/>
      <c r="I612" s="312"/>
      <c r="J612" s="467"/>
      <c r="K612" s="572" t="s">
        <v>745</v>
      </c>
      <c r="L612" s="574">
        <f>72+36+72</f>
        <v>180</v>
      </c>
      <c r="M612" s="461"/>
      <c r="N612" s="310"/>
      <c r="O612" s="210"/>
      <c r="T612" s="206"/>
      <c r="U612" s="206"/>
      <c r="V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315"/>
      <c r="AK612" s="315"/>
      <c r="AL612" s="315"/>
      <c r="AM612" s="315"/>
      <c r="AN612" s="315"/>
      <c r="AO612" s="315"/>
      <c r="AP612" s="315"/>
      <c r="AQ612" s="315"/>
      <c r="AR612" s="315"/>
      <c r="AS612" s="315"/>
      <c r="AT612" s="315"/>
      <c r="AU612" s="315"/>
      <c r="AV612" s="315"/>
      <c r="AW612" s="315"/>
      <c r="AX612" s="315"/>
      <c r="BU612" s="132"/>
      <c r="BV612" s="132"/>
      <c r="BW612" s="132"/>
      <c r="BX612" s="132"/>
      <c r="BY612" s="132"/>
      <c r="BZ612" s="132"/>
      <c r="CA612" s="132"/>
      <c r="CB612" s="132"/>
      <c r="CC612" s="132"/>
      <c r="CD612" s="132"/>
      <c r="CE612" s="132"/>
      <c r="CF612" s="132"/>
      <c r="CG612" s="132"/>
      <c r="CH612" s="132"/>
      <c r="CI612" s="132"/>
      <c r="CP612" s="161"/>
      <c r="CQ612" s="161"/>
      <c r="CR612" s="161"/>
      <c r="CS612" s="161"/>
      <c r="CT612" s="161"/>
      <c r="CU612" s="161"/>
      <c r="CV612" s="161"/>
      <c r="CW612" s="161"/>
      <c r="CX612" s="161"/>
      <c r="CY612" s="161"/>
      <c r="CZ612" s="161"/>
      <c r="DA612" s="161"/>
      <c r="DB612" s="161"/>
      <c r="DC612" s="161"/>
      <c r="DD612" s="161"/>
    </row>
    <row r="613" spans="1:108" ht="16.5" thickBot="1" x14ac:dyDescent="0.25">
      <c r="A613" s="476">
        <v>4</v>
      </c>
      <c r="B613" s="391" t="s">
        <v>740</v>
      </c>
      <c r="C613" s="567" t="s">
        <v>741</v>
      </c>
      <c r="D613" s="390"/>
      <c r="E613" s="390"/>
      <c r="F613" s="390"/>
      <c r="G613" s="568" t="s">
        <v>730</v>
      </c>
      <c r="H613" s="472"/>
      <c r="I613" s="316"/>
      <c r="J613" s="627"/>
      <c r="K613" s="572" t="s">
        <v>745</v>
      </c>
      <c r="L613" s="574">
        <v>70</v>
      </c>
      <c r="M613" s="461"/>
      <c r="N613" s="310"/>
      <c r="O613" s="210"/>
      <c r="T613" s="206"/>
      <c r="U613" s="206"/>
      <c r="V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315"/>
      <c r="AK613" s="315"/>
      <c r="AL613" s="315"/>
      <c r="AM613" s="315"/>
      <c r="AN613" s="315"/>
      <c r="AO613" s="315"/>
      <c r="AP613" s="315"/>
      <c r="AQ613" s="315"/>
      <c r="AR613" s="315"/>
      <c r="AS613" s="315"/>
      <c r="AT613" s="315"/>
      <c r="AU613" s="315"/>
      <c r="AV613" s="315"/>
      <c r="AW613" s="315"/>
      <c r="AX613" s="315"/>
      <c r="BU613" s="132"/>
      <c r="BV613" s="132"/>
      <c r="BW613" s="132"/>
      <c r="BX613" s="132"/>
      <c r="BY613" s="132"/>
      <c r="BZ613" s="132"/>
      <c r="CA613" s="132"/>
      <c r="CB613" s="132"/>
      <c r="CC613" s="132"/>
      <c r="CD613" s="132"/>
      <c r="CE613" s="132"/>
      <c r="CF613" s="132"/>
      <c r="CG613" s="132"/>
      <c r="CH613" s="132"/>
      <c r="CI613" s="132"/>
      <c r="CP613" s="161"/>
      <c r="CQ613" s="161"/>
      <c r="CR613" s="161"/>
      <c r="CS613" s="161"/>
      <c r="CT613" s="161"/>
      <c r="CU613" s="161"/>
      <c r="CV613" s="161"/>
      <c r="CW613" s="161"/>
      <c r="CX613" s="161"/>
      <c r="CY613" s="161"/>
      <c r="CZ613" s="161"/>
      <c r="DA613" s="161"/>
      <c r="DB613" s="161"/>
      <c r="DC613" s="161"/>
      <c r="DD613" s="161"/>
    </row>
    <row r="614" spans="1:108" ht="13.5" x14ac:dyDescent="0.2">
      <c r="A614" s="476">
        <v>5</v>
      </c>
      <c r="B614" s="391" t="s">
        <v>742</v>
      </c>
      <c r="C614" s="567" t="s">
        <v>741</v>
      </c>
      <c r="D614" s="487"/>
      <c r="E614" s="487"/>
      <c r="F614" s="487"/>
      <c r="G614" s="568" t="s">
        <v>734</v>
      </c>
      <c r="H614" s="487"/>
      <c r="I614" s="487"/>
      <c r="J614" s="606"/>
      <c r="K614" s="572" t="s">
        <v>745</v>
      </c>
      <c r="L614" s="574">
        <v>62</v>
      </c>
      <c r="M614" s="487"/>
      <c r="N614" s="487"/>
      <c r="O614" s="484"/>
      <c r="T614" s="206"/>
      <c r="U614" s="206"/>
      <c r="V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315"/>
      <c r="AK614" s="315"/>
      <c r="AL614" s="315"/>
      <c r="AM614" s="315"/>
      <c r="AN614" s="315"/>
      <c r="AO614" s="315"/>
      <c r="AP614" s="315"/>
      <c r="AQ614" s="315"/>
      <c r="AR614" s="315"/>
      <c r="AS614" s="315"/>
      <c r="AT614" s="315"/>
      <c r="AU614" s="315"/>
      <c r="AV614" s="315"/>
      <c r="AW614" s="315"/>
      <c r="AX614" s="315"/>
      <c r="BU614" s="132"/>
      <c r="BV614" s="132"/>
      <c r="BW614" s="132"/>
      <c r="BX614" s="132"/>
      <c r="BY614" s="132"/>
      <c r="BZ614" s="132"/>
      <c r="CA614" s="132"/>
      <c r="CB614" s="132"/>
      <c r="CC614" s="132"/>
      <c r="CD614" s="132"/>
      <c r="CE614" s="132"/>
      <c r="CF614" s="132"/>
      <c r="CG614" s="132"/>
      <c r="CH614" s="132"/>
      <c r="CI614" s="132"/>
      <c r="CP614" s="161"/>
      <c r="CQ614" s="161"/>
      <c r="CR614" s="161"/>
      <c r="CS614" s="161"/>
      <c r="CT614" s="161"/>
      <c r="CU614" s="161"/>
      <c r="CV614" s="161"/>
      <c r="CW614" s="161"/>
      <c r="CX614" s="161"/>
      <c r="CY614" s="161"/>
      <c r="CZ614" s="161"/>
      <c r="DA614" s="161"/>
      <c r="DB614" s="161"/>
      <c r="DC614" s="161"/>
      <c r="DD614" s="161"/>
    </row>
    <row r="615" spans="1:108" ht="13.5" x14ac:dyDescent="0.2">
      <c r="A615" s="476">
        <v>6</v>
      </c>
      <c r="B615" s="391" t="s">
        <v>743</v>
      </c>
      <c r="C615" s="567" t="s">
        <v>741</v>
      </c>
      <c r="D615" s="487"/>
      <c r="E615" s="487"/>
      <c r="F615" s="487"/>
      <c r="G615" s="568" t="s">
        <v>734</v>
      </c>
      <c r="H615" s="487"/>
      <c r="I615" s="487"/>
      <c r="J615" s="487"/>
      <c r="K615" s="572" t="s">
        <v>745</v>
      </c>
      <c r="L615" s="574">
        <v>62</v>
      </c>
      <c r="M615" s="487"/>
      <c r="N615" s="487"/>
      <c r="O615" s="484"/>
      <c r="T615" s="206"/>
      <c r="U615" s="206"/>
      <c r="V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315"/>
      <c r="AK615" s="315"/>
      <c r="AL615" s="315"/>
      <c r="AM615" s="315"/>
      <c r="AN615" s="315"/>
      <c r="AO615" s="315"/>
      <c r="AP615" s="315"/>
      <c r="AQ615" s="315"/>
      <c r="AR615" s="315"/>
      <c r="AS615" s="315"/>
      <c r="AT615" s="315"/>
      <c r="AU615" s="315"/>
      <c r="AV615" s="315"/>
      <c r="AW615" s="315"/>
      <c r="AX615" s="315"/>
      <c r="BU615" s="132"/>
      <c r="BV615" s="132"/>
      <c r="BW615" s="132"/>
      <c r="BX615" s="132"/>
      <c r="BY615" s="132"/>
      <c r="BZ615" s="132"/>
      <c r="CA615" s="132"/>
      <c r="CB615" s="132"/>
      <c r="CC615" s="132"/>
      <c r="CD615" s="132"/>
      <c r="CE615" s="132"/>
      <c r="CF615" s="132"/>
      <c r="CG615" s="132"/>
      <c r="CH615" s="132"/>
      <c r="CI615" s="132"/>
      <c r="CP615" s="161"/>
      <c r="CQ615" s="161"/>
      <c r="CR615" s="161"/>
      <c r="CS615" s="161"/>
      <c r="CT615" s="161"/>
      <c r="CU615" s="161"/>
      <c r="CV615" s="161"/>
      <c r="CW615" s="161"/>
      <c r="CX615" s="161"/>
      <c r="CY615" s="161"/>
      <c r="CZ615" s="161"/>
      <c r="DA615" s="161"/>
      <c r="DB615" s="161"/>
      <c r="DC615" s="161"/>
      <c r="DD615" s="161"/>
    </row>
    <row r="616" spans="1:108" ht="13.5" thickBot="1" x14ac:dyDescent="0.25">
      <c r="A616" s="474">
        <v>7</v>
      </c>
      <c r="B616" s="602" t="s">
        <v>744</v>
      </c>
      <c r="C616" s="597" t="s">
        <v>741</v>
      </c>
      <c r="D616" s="603"/>
      <c r="E616" s="603"/>
      <c r="F616" s="603"/>
      <c r="G616" s="584" t="s">
        <v>734</v>
      </c>
      <c r="H616" s="603"/>
      <c r="I616" s="470"/>
      <c r="J616" s="467"/>
      <c r="K616" s="601" t="s">
        <v>745</v>
      </c>
      <c r="L616" s="604">
        <v>62</v>
      </c>
      <c r="M616" s="462"/>
      <c r="N616" s="459"/>
      <c r="O616" s="464"/>
      <c r="T616" s="206"/>
      <c r="U616" s="206"/>
      <c r="V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315"/>
      <c r="AK616" s="315"/>
      <c r="AL616" s="315"/>
      <c r="AM616" s="315"/>
      <c r="AN616" s="315"/>
      <c r="AO616" s="315"/>
      <c r="AP616" s="315"/>
      <c r="AQ616" s="315"/>
      <c r="AR616" s="315"/>
      <c r="AS616" s="315"/>
      <c r="AT616" s="315"/>
      <c r="AU616" s="315"/>
      <c r="AV616" s="315"/>
      <c r="AW616" s="315"/>
      <c r="AX616" s="315"/>
      <c r="BU616" s="132"/>
      <c r="BV616" s="132"/>
      <c r="BW616" s="132"/>
      <c r="BX616" s="132"/>
      <c r="BY616" s="132"/>
      <c r="BZ616" s="132"/>
      <c r="CA616" s="132"/>
      <c r="CB616" s="132"/>
      <c r="CC616" s="132"/>
      <c r="CD616" s="132"/>
      <c r="CE616" s="132"/>
      <c r="CF616" s="132"/>
      <c r="CG616" s="132"/>
      <c r="CH616" s="132"/>
      <c r="CI616" s="132"/>
      <c r="CP616" s="161"/>
      <c r="CQ616" s="161"/>
      <c r="CR616" s="161"/>
      <c r="CS616" s="161"/>
      <c r="CT616" s="161"/>
      <c r="CU616" s="161"/>
      <c r="CV616" s="161"/>
      <c r="CW616" s="161"/>
      <c r="CX616" s="161"/>
      <c r="CY616" s="161"/>
      <c r="CZ616" s="161"/>
      <c r="DA616" s="161"/>
      <c r="DB616" s="161"/>
      <c r="DC616" s="161"/>
      <c r="DD616" s="161"/>
    </row>
    <row r="617" spans="1:108" ht="13.5" thickBot="1" x14ac:dyDescent="0.25">
      <c r="A617" s="663" t="s">
        <v>746</v>
      </c>
      <c r="B617" s="655"/>
      <c r="C617" s="655"/>
      <c r="D617" s="655"/>
      <c r="E617" s="655"/>
      <c r="F617" s="655"/>
      <c r="G617" s="655"/>
      <c r="H617" s="655"/>
      <c r="I617" s="655"/>
      <c r="J617" s="655"/>
      <c r="K617" s="655"/>
      <c r="L617" s="655"/>
      <c r="M617" s="655"/>
      <c r="N617" s="655"/>
      <c r="O617" s="658"/>
      <c r="T617" s="206"/>
      <c r="U617" s="206"/>
      <c r="V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315"/>
      <c r="AK617" s="315"/>
      <c r="AL617" s="315"/>
      <c r="AM617" s="315"/>
      <c r="AN617" s="315"/>
      <c r="AO617" s="315"/>
      <c r="AP617" s="315"/>
      <c r="AQ617" s="315"/>
      <c r="AR617" s="315"/>
      <c r="AS617" s="315"/>
      <c r="AT617" s="315"/>
      <c r="AU617" s="315"/>
      <c r="AV617" s="315"/>
      <c r="AW617" s="315"/>
      <c r="AX617" s="315"/>
      <c r="BU617" s="132"/>
      <c r="BV617" s="132"/>
      <c r="BW617" s="132"/>
      <c r="BX617" s="132"/>
      <c r="BY617" s="132"/>
      <c r="BZ617" s="132"/>
      <c r="CA617" s="132"/>
      <c r="CB617" s="132"/>
      <c r="CC617" s="132"/>
      <c r="CD617" s="132"/>
      <c r="CE617" s="132"/>
      <c r="CF617" s="132"/>
      <c r="CG617" s="132"/>
      <c r="CH617" s="132"/>
      <c r="CI617" s="132"/>
      <c r="CP617" s="161"/>
      <c r="CQ617" s="161"/>
      <c r="CR617" s="161"/>
      <c r="CS617" s="161"/>
      <c r="CT617" s="161"/>
      <c r="CU617" s="161"/>
      <c r="CV617" s="161"/>
      <c r="CW617" s="161"/>
      <c r="CX617" s="161"/>
      <c r="CY617" s="161"/>
      <c r="CZ617" s="161"/>
      <c r="DA617" s="161"/>
      <c r="DB617" s="161"/>
      <c r="DC617" s="161"/>
      <c r="DD617" s="161"/>
    </row>
    <row r="618" spans="1:108" ht="25.5" x14ac:dyDescent="0.2">
      <c r="A618" s="475">
        <v>1</v>
      </c>
      <c r="B618" s="607" t="s">
        <v>747</v>
      </c>
      <c r="C618" s="608" t="s">
        <v>748</v>
      </c>
      <c r="D618" s="389"/>
      <c r="E618" s="389"/>
      <c r="F618" s="389"/>
      <c r="G618" s="590" t="s">
        <v>750</v>
      </c>
      <c r="H618" s="389"/>
      <c r="I618" s="471"/>
      <c r="J618" s="468"/>
      <c r="K618" s="613" t="s">
        <v>745</v>
      </c>
      <c r="L618" s="591">
        <v>35</v>
      </c>
      <c r="M618" s="463"/>
      <c r="N618" s="612"/>
      <c r="O618" s="466"/>
      <c r="T618" s="206"/>
      <c r="U618" s="206"/>
      <c r="V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315"/>
      <c r="AK618" s="315"/>
      <c r="AL618" s="315"/>
      <c r="AM618" s="315"/>
      <c r="AN618" s="315"/>
      <c r="AO618" s="315"/>
      <c r="AP618" s="315"/>
      <c r="AQ618" s="315"/>
      <c r="AR618" s="315"/>
      <c r="AS618" s="315"/>
      <c r="AT618" s="315"/>
      <c r="AU618" s="315"/>
      <c r="AV618" s="315"/>
      <c r="AW618" s="315"/>
      <c r="AX618" s="315"/>
      <c r="BU618" s="132"/>
      <c r="BV618" s="132"/>
      <c r="BW618" s="132"/>
      <c r="BX618" s="132"/>
      <c r="BY618" s="132"/>
      <c r="BZ618" s="132"/>
      <c r="CA618" s="132"/>
      <c r="CB618" s="132"/>
      <c r="CC618" s="132"/>
      <c r="CD618" s="132"/>
      <c r="CE618" s="132"/>
      <c r="CF618" s="132"/>
      <c r="CG618" s="132"/>
      <c r="CH618" s="132"/>
      <c r="CI618" s="132"/>
      <c r="CP618" s="161"/>
      <c r="CQ618" s="161"/>
      <c r="CR618" s="161"/>
      <c r="CS618" s="161"/>
      <c r="CT618" s="161"/>
      <c r="CU618" s="161"/>
      <c r="CV618" s="161"/>
      <c r="CW618" s="161"/>
      <c r="CX618" s="161"/>
      <c r="CY618" s="161"/>
      <c r="CZ618" s="161"/>
      <c r="DA618" s="161"/>
      <c r="DB618" s="161"/>
      <c r="DC618" s="161"/>
      <c r="DD618" s="161"/>
    </row>
    <row r="619" spans="1:108" ht="26.25" thickBot="1" x14ac:dyDescent="0.25">
      <c r="A619" s="474">
        <v>2</v>
      </c>
      <c r="B619" s="596" t="s">
        <v>749</v>
      </c>
      <c r="C619" s="597" t="s">
        <v>748</v>
      </c>
      <c r="D619" s="346"/>
      <c r="E619" s="346"/>
      <c r="F619" s="346"/>
      <c r="G619" s="584" t="s">
        <v>730</v>
      </c>
      <c r="H619" s="464"/>
      <c r="I619" s="470"/>
      <c r="J619" s="467"/>
      <c r="K619" s="601" t="s">
        <v>745</v>
      </c>
      <c r="L619" s="585">
        <v>58</v>
      </c>
      <c r="M619" s="462"/>
      <c r="N619" s="593"/>
      <c r="O619" s="594"/>
      <c r="T619" s="206"/>
      <c r="U619" s="206"/>
      <c r="V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315"/>
      <c r="AK619" s="315"/>
      <c r="AL619" s="315"/>
      <c r="AM619" s="315"/>
      <c r="AN619" s="315"/>
      <c r="AO619" s="315"/>
      <c r="AP619" s="315"/>
      <c r="AQ619" s="315"/>
      <c r="AR619" s="315"/>
      <c r="AS619" s="315"/>
      <c r="AT619" s="315"/>
      <c r="AU619" s="315"/>
      <c r="AV619" s="315"/>
      <c r="AW619" s="315"/>
      <c r="AX619" s="315"/>
      <c r="BU619" s="132"/>
      <c r="BV619" s="132"/>
      <c r="BW619" s="132"/>
      <c r="BX619" s="132"/>
      <c r="BY619" s="132"/>
      <c r="BZ619" s="132"/>
      <c r="CA619" s="132"/>
      <c r="CB619" s="132"/>
      <c r="CC619" s="132"/>
      <c r="CD619" s="132"/>
      <c r="CE619" s="132"/>
      <c r="CF619" s="132"/>
      <c r="CG619" s="132"/>
      <c r="CH619" s="132"/>
      <c r="CI619" s="132"/>
      <c r="CP619" s="161"/>
      <c r="CQ619" s="161"/>
      <c r="CR619" s="161"/>
      <c r="CS619" s="161"/>
      <c r="CT619" s="161"/>
      <c r="CU619" s="161"/>
      <c r="CV619" s="161"/>
      <c r="CW619" s="161"/>
      <c r="CX619" s="161"/>
      <c r="CY619" s="161"/>
      <c r="CZ619" s="161"/>
      <c r="DA619" s="161"/>
      <c r="DB619" s="161"/>
      <c r="DC619" s="161"/>
      <c r="DD619" s="161"/>
    </row>
    <row r="620" spans="1:108" ht="13.5" thickBot="1" x14ac:dyDescent="0.25">
      <c r="A620" s="663" t="s">
        <v>751</v>
      </c>
      <c r="B620" s="655"/>
      <c r="C620" s="655"/>
      <c r="D620" s="655"/>
      <c r="E620" s="655"/>
      <c r="F620" s="655"/>
      <c r="G620" s="655"/>
      <c r="H620" s="655"/>
      <c r="I620" s="655"/>
      <c r="J620" s="655"/>
      <c r="K620" s="655"/>
      <c r="L620" s="655"/>
      <c r="M620" s="655"/>
      <c r="N620" s="655"/>
      <c r="O620" s="658"/>
      <c r="T620" s="206"/>
      <c r="U620" s="206"/>
      <c r="V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315"/>
      <c r="AK620" s="315"/>
      <c r="AL620" s="315"/>
      <c r="AM620" s="315"/>
      <c r="AN620" s="315"/>
      <c r="AO620" s="315"/>
      <c r="AP620" s="315"/>
      <c r="AQ620" s="315"/>
      <c r="AR620" s="315"/>
      <c r="AS620" s="315"/>
      <c r="AT620" s="315"/>
      <c r="AU620" s="315"/>
      <c r="AV620" s="315"/>
      <c r="AW620" s="315"/>
      <c r="AX620" s="315"/>
      <c r="BU620" s="132"/>
      <c r="BV620" s="132"/>
      <c r="BW620" s="132"/>
      <c r="BX620" s="132"/>
      <c r="BY620" s="132"/>
      <c r="BZ620" s="132"/>
      <c r="CA620" s="132"/>
      <c r="CB620" s="132"/>
      <c r="CC620" s="132"/>
      <c r="CD620" s="132"/>
      <c r="CE620" s="132"/>
      <c r="CF620" s="132"/>
      <c r="CG620" s="132"/>
      <c r="CH620" s="132"/>
      <c r="CI620" s="132"/>
      <c r="CP620" s="161"/>
      <c r="CQ620" s="161"/>
      <c r="CR620" s="161"/>
      <c r="CS620" s="161"/>
      <c r="CT620" s="161"/>
      <c r="CU620" s="161"/>
      <c r="CV620" s="161"/>
      <c r="CW620" s="161"/>
      <c r="CX620" s="161"/>
      <c r="CY620" s="161"/>
      <c r="CZ620" s="161"/>
      <c r="DA620" s="161"/>
      <c r="DB620" s="161"/>
      <c r="DC620" s="161"/>
      <c r="DD620" s="161"/>
    </row>
    <row r="621" spans="1:108" ht="25.5" x14ac:dyDescent="0.2">
      <c r="A621" s="475">
        <v>1</v>
      </c>
      <c r="B621" s="607" t="s">
        <v>752</v>
      </c>
      <c r="C621" s="608" t="s">
        <v>753</v>
      </c>
      <c r="D621" s="606"/>
      <c r="E621" s="606"/>
      <c r="F621" s="606"/>
      <c r="G621" s="590" t="s">
        <v>750</v>
      </c>
      <c r="H621" s="606"/>
      <c r="I621" s="606"/>
      <c r="J621" s="606"/>
      <c r="K621" s="613" t="s">
        <v>745</v>
      </c>
      <c r="L621" s="591">
        <v>250</v>
      </c>
      <c r="M621" s="606"/>
      <c r="N621" s="606"/>
      <c r="O621" s="486"/>
      <c r="T621" s="206"/>
      <c r="U621" s="206"/>
      <c r="V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315"/>
      <c r="AK621" s="315"/>
      <c r="AL621" s="315"/>
      <c r="AM621" s="315"/>
      <c r="AN621" s="315"/>
      <c r="AO621" s="315"/>
      <c r="AP621" s="315"/>
      <c r="AQ621" s="315"/>
      <c r="AR621" s="315"/>
      <c r="AS621" s="315"/>
      <c r="AT621" s="315"/>
      <c r="AU621" s="315"/>
      <c r="AV621" s="315"/>
      <c r="AW621" s="315"/>
      <c r="AX621" s="315"/>
      <c r="BU621" s="132"/>
      <c r="BV621" s="132"/>
      <c r="BW621" s="132"/>
      <c r="BX621" s="132"/>
      <c r="BY621" s="132"/>
      <c r="BZ621" s="132"/>
      <c r="CA621" s="132"/>
      <c r="CB621" s="132"/>
      <c r="CC621" s="132"/>
      <c r="CD621" s="132"/>
      <c r="CE621" s="132"/>
      <c r="CF621" s="132"/>
      <c r="CG621" s="132"/>
      <c r="CH621" s="132"/>
      <c r="CI621" s="132"/>
      <c r="CP621" s="161"/>
      <c r="CQ621" s="161"/>
      <c r="CR621" s="161"/>
      <c r="CS621" s="161"/>
      <c r="CT621" s="161"/>
      <c r="CU621" s="161"/>
      <c r="CV621" s="161"/>
      <c r="CW621" s="161"/>
      <c r="CX621" s="161"/>
      <c r="CY621" s="161"/>
      <c r="CZ621" s="161"/>
      <c r="DA621" s="161"/>
      <c r="DB621" s="161"/>
      <c r="DC621" s="161"/>
      <c r="DD621" s="161"/>
    </row>
    <row r="622" spans="1:108" ht="26.25" thickBot="1" x14ac:dyDescent="0.25">
      <c r="A622" s="474">
        <v>2</v>
      </c>
      <c r="B622" s="596" t="s">
        <v>754</v>
      </c>
      <c r="C622" s="597" t="s">
        <v>753</v>
      </c>
      <c r="D622" s="600"/>
      <c r="E622" s="600"/>
      <c r="F622" s="600"/>
      <c r="G622" s="584" t="s">
        <v>730</v>
      </c>
      <c r="H622" s="600"/>
      <c r="I622" s="600"/>
      <c r="J622" s="600"/>
      <c r="K622" s="601" t="s">
        <v>745</v>
      </c>
      <c r="L622" s="585">
        <v>250</v>
      </c>
      <c r="M622" s="600"/>
      <c r="N622" s="600"/>
      <c r="O622" s="485"/>
      <c r="T622" s="206"/>
      <c r="U622" s="206"/>
      <c r="V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315"/>
      <c r="AK622" s="315"/>
      <c r="AL622" s="315"/>
      <c r="AM622" s="315"/>
      <c r="AN622" s="315"/>
      <c r="AO622" s="315"/>
      <c r="AP622" s="315"/>
      <c r="AQ622" s="315"/>
      <c r="AR622" s="315"/>
      <c r="AS622" s="315"/>
      <c r="AT622" s="315"/>
      <c r="AU622" s="315"/>
      <c r="AV622" s="315"/>
      <c r="AW622" s="315"/>
      <c r="AX622" s="315"/>
      <c r="BU622" s="132"/>
      <c r="BV622" s="132"/>
      <c r="BW622" s="132"/>
      <c r="BX622" s="132"/>
      <c r="BY622" s="132"/>
      <c r="BZ622" s="132"/>
      <c r="CA622" s="132"/>
      <c r="CB622" s="132"/>
      <c r="CC622" s="132"/>
      <c r="CD622" s="132"/>
      <c r="CE622" s="132"/>
      <c r="CF622" s="132"/>
      <c r="CG622" s="132"/>
      <c r="CH622" s="132"/>
      <c r="CI622" s="132"/>
      <c r="CP622" s="161"/>
      <c r="CQ622" s="161"/>
      <c r="CR622" s="161"/>
      <c r="CS622" s="161"/>
      <c r="CT622" s="161"/>
      <c r="CU622" s="161"/>
      <c r="CV622" s="161"/>
      <c r="CW622" s="161"/>
      <c r="CX622" s="161"/>
      <c r="CY622" s="161"/>
      <c r="CZ622" s="161"/>
      <c r="DA622" s="161"/>
      <c r="DB622" s="161"/>
      <c r="DC622" s="161"/>
      <c r="DD622" s="161"/>
    </row>
    <row r="623" spans="1:108" ht="13.5" thickBot="1" x14ac:dyDescent="0.25">
      <c r="A623" s="663" t="s">
        <v>755</v>
      </c>
      <c r="B623" s="655"/>
      <c r="C623" s="655"/>
      <c r="D623" s="655"/>
      <c r="E623" s="655"/>
      <c r="F623" s="655"/>
      <c r="G623" s="655"/>
      <c r="H623" s="655"/>
      <c r="I623" s="655"/>
      <c r="J623" s="655"/>
      <c r="K623" s="655"/>
      <c r="L623" s="655"/>
      <c r="M623" s="655"/>
      <c r="N623" s="655"/>
      <c r="O623" s="658"/>
      <c r="T623" s="206"/>
      <c r="U623" s="206"/>
      <c r="V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315"/>
      <c r="AK623" s="315"/>
      <c r="AL623" s="315"/>
      <c r="AM623" s="315"/>
      <c r="AN623" s="315"/>
      <c r="AO623" s="315"/>
      <c r="AP623" s="315"/>
      <c r="AQ623" s="315"/>
      <c r="AR623" s="315"/>
      <c r="AS623" s="315"/>
      <c r="AT623" s="315"/>
      <c r="AU623" s="315"/>
      <c r="AV623" s="315"/>
      <c r="AW623" s="315"/>
      <c r="AX623" s="315"/>
      <c r="BU623" s="132"/>
      <c r="BV623" s="132"/>
      <c r="BW623" s="132"/>
      <c r="BX623" s="132"/>
      <c r="BY623" s="132"/>
      <c r="BZ623" s="132"/>
      <c r="CA623" s="132"/>
      <c r="CB623" s="132"/>
      <c r="CC623" s="132"/>
      <c r="CD623" s="132"/>
      <c r="CE623" s="132"/>
      <c r="CF623" s="132"/>
      <c r="CG623" s="132"/>
      <c r="CH623" s="132"/>
      <c r="CI623" s="132"/>
      <c r="CP623" s="161"/>
      <c r="CQ623" s="161"/>
      <c r="CR623" s="161"/>
      <c r="CS623" s="161"/>
      <c r="CT623" s="161"/>
      <c r="CU623" s="161"/>
      <c r="CV623" s="161"/>
      <c r="CW623" s="161"/>
      <c r="CX623" s="161"/>
      <c r="CY623" s="161"/>
      <c r="CZ623" s="161"/>
      <c r="DA623" s="161"/>
      <c r="DB623" s="161"/>
      <c r="DC623" s="161"/>
      <c r="DD623" s="161"/>
    </row>
    <row r="624" spans="1:108" ht="26.25" customHeight="1" x14ac:dyDescent="0.2">
      <c r="A624" s="475">
        <v>1</v>
      </c>
      <c r="B624" s="607" t="s">
        <v>756</v>
      </c>
      <c r="C624" s="608" t="s">
        <v>757</v>
      </c>
      <c r="D624" s="389"/>
      <c r="E624" s="389"/>
      <c r="F624" s="389"/>
      <c r="G624" s="590" t="s">
        <v>730</v>
      </c>
      <c r="H624" s="389"/>
      <c r="I624" s="471"/>
      <c r="J624" s="609"/>
      <c r="K624" s="610" t="s">
        <v>745</v>
      </c>
      <c r="L624" s="611">
        <v>350</v>
      </c>
      <c r="M624" s="463"/>
      <c r="N624" s="612"/>
      <c r="O624" s="466"/>
      <c r="T624" s="206"/>
      <c r="U624" s="206"/>
      <c r="V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315"/>
      <c r="AK624" s="315"/>
      <c r="AL624" s="315"/>
      <c r="AM624" s="315"/>
      <c r="AN624" s="315"/>
      <c r="AO624" s="315"/>
      <c r="AP624" s="315"/>
      <c r="AQ624" s="315"/>
      <c r="AR624" s="315"/>
      <c r="AS624" s="315"/>
      <c r="AT624" s="315"/>
      <c r="AU624" s="315"/>
      <c r="AV624" s="315"/>
      <c r="AW624" s="315"/>
      <c r="AX624" s="315"/>
      <c r="BU624" s="132"/>
      <c r="BV624" s="132"/>
      <c r="BW624" s="132"/>
      <c r="BX624" s="132"/>
      <c r="BY624" s="132"/>
      <c r="BZ624" s="132"/>
      <c r="CA624" s="132"/>
      <c r="CB624" s="132"/>
      <c r="CC624" s="132"/>
      <c r="CD624" s="132"/>
      <c r="CE624" s="132"/>
      <c r="CF624" s="132"/>
      <c r="CG624" s="132"/>
      <c r="CH624" s="132"/>
      <c r="CI624" s="132"/>
      <c r="CP624" s="161"/>
      <c r="CQ624" s="161"/>
      <c r="CR624" s="161"/>
      <c r="CS624" s="161"/>
      <c r="CT624" s="161"/>
      <c r="CU624" s="161"/>
      <c r="CV624" s="161"/>
      <c r="CW624" s="161"/>
      <c r="CX624" s="161"/>
      <c r="CY624" s="161"/>
      <c r="CZ624" s="161"/>
      <c r="DA624" s="161"/>
      <c r="DB624" s="161"/>
      <c r="DC624" s="161"/>
      <c r="DD624" s="161"/>
    </row>
    <row r="625" spans="1:108" ht="32.25" customHeight="1" x14ac:dyDescent="0.2">
      <c r="A625" s="476">
        <v>2</v>
      </c>
      <c r="B625" s="566" t="s">
        <v>758</v>
      </c>
      <c r="C625" s="567" t="s">
        <v>757</v>
      </c>
      <c r="D625" s="390"/>
      <c r="E625" s="390"/>
      <c r="F625" s="390"/>
      <c r="G625" s="568" t="s">
        <v>734</v>
      </c>
      <c r="H625" s="390"/>
      <c r="I625" s="312"/>
      <c r="J625" s="467"/>
      <c r="K625" s="575" t="s">
        <v>745</v>
      </c>
      <c r="L625" s="576">
        <v>121</v>
      </c>
      <c r="M625" s="461"/>
      <c r="N625" s="310"/>
      <c r="O625" s="472"/>
      <c r="T625" s="206"/>
      <c r="U625" s="206"/>
      <c r="V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315"/>
      <c r="AK625" s="315"/>
      <c r="AL625" s="315"/>
      <c r="AM625" s="315"/>
      <c r="AN625" s="315"/>
      <c r="AO625" s="315"/>
      <c r="AP625" s="315"/>
      <c r="AQ625" s="315"/>
      <c r="AR625" s="315"/>
      <c r="AS625" s="315"/>
      <c r="AT625" s="315"/>
      <c r="AU625" s="315"/>
      <c r="AV625" s="315"/>
      <c r="AW625" s="315"/>
      <c r="AX625" s="315"/>
      <c r="BU625" s="132"/>
      <c r="BV625" s="132"/>
      <c r="BW625" s="132"/>
      <c r="BX625" s="132"/>
      <c r="BY625" s="132"/>
      <c r="BZ625" s="132"/>
      <c r="CA625" s="132"/>
      <c r="CB625" s="132"/>
      <c r="CC625" s="132"/>
      <c r="CD625" s="132"/>
      <c r="CE625" s="132"/>
      <c r="CF625" s="132"/>
      <c r="CG625" s="132"/>
      <c r="CH625" s="132"/>
      <c r="CI625" s="132"/>
      <c r="CP625" s="161"/>
      <c r="CQ625" s="161"/>
      <c r="CR625" s="161"/>
      <c r="CS625" s="161"/>
      <c r="CT625" s="161"/>
      <c r="CU625" s="161"/>
      <c r="CV625" s="161"/>
      <c r="CW625" s="161"/>
      <c r="CX625" s="161"/>
      <c r="CY625" s="161"/>
      <c r="CZ625" s="161"/>
      <c r="DA625" s="161"/>
      <c r="DB625" s="161"/>
      <c r="DC625" s="161"/>
      <c r="DD625" s="161"/>
    </row>
    <row r="626" spans="1:108" ht="33" customHeight="1" thickBot="1" x14ac:dyDescent="0.25">
      <c r="A626" s="474">
        <v>3</v>
      </c>
      <c r="B626" s="596" t="s">
        <v>738</v>
      </c>
      <c r="C626" s="597" t="s">
        <v>757</v>
      </c>
      <c r="D626" s="346"/>
      <c r="E626" s="346"/>
      <c r="F626" s="346"/>
      <c r="G626" s="584" t="s">
        <v>734</v>
      </c>
      <c r="H626" s="464"/>
      <c r="I626" s="470"/>
      <c r="J626" s="467"/>
      <c r="K626" s="598" t="s">
        <v>745</v>
      </c>
      <c r="L626" s="599">
        <v>555</v>
      </c>
      <c r="M626" s="462"/>
      <c r="N626" s="593"/>
      <c r="O626" s="594"/>
      <c r="T626" s="206"/>
      <c r="U626" s="206"/>
      <c r="V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315"/>
      <c r="AK626" s="315"/>
      <c r="AL626" s="315"/>
      <c r="AM626" s="315"/>
      <c r="AN626" s="315"/>
      <c r="AO626" s="315"/>
      <c r="AP626" s="315"/>
      <c r="AQ626" s="315"/>
      <c r="AR626" s="315"/>
      <c r="AS626" s="315"/>
      <c r="AT626" s="315"/>
      <c r="AU626" s="315"/>
      <c r="AV626" s="315"/>
      <c r="AW626" s="315"/>
      <c r="AX626" s="315"/>
      <c r="BU626" s="132"/>
      <c r="BV626" s="132"/>
      <c r="BW626" s="132"/>
      <c r="BX626" s="132"/>
      <c r="BY626" s="132"/>
      <c r="BZ626" s="132"/>
      <c r="CA626" s="132"/>
      <c r="CB626" s="132"/>
      <c r="CC626" s="132"/>
      <c r="CD626" s="132"/>
      <c r="CE626" s="132"/>
      <c r="CF626" s="132"/>
      <c r="CG626" s="132"/>
      <c r="CH626" s="132"/>
      <c r="CI626" s="132"/>
      <c r="CP626" s="161"/>
      <c r="CQ626" s="161"/>
      <c r="CR626" s="161"/>
      <c r="CS626" s="161"/>
      <c r="CT626" s="161"/>
      <c r="CU626" s="161"/>
      <c r="CV626" s="161"/>
      <c r="CW626" s="161"/>
      <c r="CX626" s="161"/>
      <c r="CY626" s="161"/>
      <c r="CZ626" s="161"/>
      <c r="DA626" s="161"/>
      <c r="DB626" s="161"/>
      <c r="DC626" s="161"/>
      <c r="DD626" s="161"/>
    </row>
    <row r="627" spans="1:108" ht="13.5" thickBot="1" x14ac:dyDescent="0.25">
      <c r="A627" s="663" t="s">
        <v>759</v>
      </c>
      <c r="B627" s="655"/>
      <c r="C627" s="655"/>
      <c r="D627" s="655"/>
      <c r="E627" s="655"/>
      <c r="F627" s="655"/>
      <c r="G627" s="655"/>
      <c r="H627" s="655"/>
      <c r="I627" s="655"/>
      <c r="J627" s="655"/>
      <c r="K627" s="655"/>
      <c r="L627" s="655"/>
      <c r="M627" s="655"/>
      <c r="N627" s="655"/>
      <c r="O627" s="658"/>
      <c r="T627" s="206"/>
      <c r="U627" s="206"/>
      <c r="V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315"/>
      <c r="AK627" s="315"/>
      <c r="AL627" s="315"/>
      <c r="AM627" s="315"/>
      <c r="AN627" s="315"/>
      <c r="AO627" s="315"/>
      <c r="AP627" s="315"/>
      <c r="AQ627" s="315"/>
      <c r="AR627" s="315"/>
      <c r="AS627" s="315"/>
      <c r="AT627" s="315"/>
      <c r="AU627" s="315"/>
      <c r="AV627" s="315"/>
      <c r="AW627" s="315"/>
      <c r="AX627" s="315"/>
      <c r="BU627" s="132"/>
      <c r="BV627" s="132"/>
      <c r="BW627" s="132"/>
      <c r="BX627" s="132"/>
      <c r="BY627" s="132"/>
      <c r="BZ627" s="132"/>
      <c r="CA627" s="132"/>
      <c r="CB627" s="132"/>
      <c r="CC627" s="132"/>
      <c r="CD627" s="132"/>
      <c r="CE627" s="132"/>
      <c r="CF627" s="132"/>
      <c r="CG627" s="132"/>
      <c r="CH627" s="132"/>
      <c r="CI627" s="132"/>
      <c r="CP627" s="161"/>
      <c r="CQ627" s="161"/>
      <c r="CR627" s="161"/>
      <c r="CS627" s="161"/>
      <c r="CT627" s="161"/>
      <c r="CU627" s="161"/>
      <c r="CV627" s="161"/>
      <c r="CW627" s="161"/>
      <c r="CX627" s="161"/>
      <c r="CY627" s="161"/>
      <c r="CZ627" s="161"/>
      <c r="DA627" s="161"/>
      <c r="DB627" s="161"/>
      <c r="DC627" s="161"/>
      <c r="DD627" s="161"/>
    </row>
    <row r="628" spans="1:108" ht="13.5" x14ac:dyDescent="0.2">
      <c r="A628" s="475">
        <v>1</v>
      </c>
      <c r="B628" s="586" t="s">
        <v>760</v>
      </c>
      <c r="C628" s="595" t="s">
        <v>761</v>
      </c>
      <c r="D628" s="606"/>
      <c r="E628" s="606"/>
      <c r="F628" s="606"/>
      <c r="G628" s="590" t="s">
        <v>727</v>
      </c>
      <c r="H628" s="606"/>
      <c r="I628" s="606"/>
      <c r="J628" s="606"/>
      <c r="K628" s="590" t="s">
        <v>710</v>
      </c>
      <c r="L628" s="591">
        <v>26251.008000000002</v>
      </c>
      <c r="M628" s="606"/>
      <c r="N628" s="606"/>
      <c r="O628" s="486"/>
      <c r="T628" s="206"/>
      <c r="U628" s="206"/>
      <c r="V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315"/>
      <c r="AK628" s="315"/>
      <c r="AL628" s="315"/>
      <c r="AM628" s="315"/>
      <c r="AN628" s="315"/>
      <c r="AO628" s="315"/>
      <c r="AP628" s="315"/>
      <c r="AQ628" s="315"/>
      <c r="AR628" s="315"/>
      <c r="AS628" s="315"/>
      <c r="AT628" s="315"/>
      <c r="AU628" s="315"/>
      <c r="AV628" s="315"/>
      <c r="AW628" s="315"/>
      <c r="AX628" s="315"/>
      <c r="BU628" s="132"/>
      <c r="BV628" s="132"/>
      <c r="BW628" s="132"/>
      <c r="BX628" s="132"/>
      <c r="BY628" s="132"/>
      <c r="BZ628" s="132"/>
      <c r="CA628" s="132"/>
      <c r="CB628" s="132"/>
      <c r="CC628" s="132"/>
      <c r="CD628" s="132"/>
      <c r="CE628" s="132"/>
      <c r="CF628" s="132"/>
      <c r="CG628" s="132"/>
      <c r="CH628" s="132"/>
      <c r="CI628" s="132"/>
      <c r="CP628" s="161"/>
      <c r="CQ628" s="161"/>
      <c r="CR628" s="161"/>
      <c r="CS628" s="161"/>
      <c r="CT628" s="161"/>
      <c r="CU628" s="161"/>
      <c r="CV628" s="161"/>
      <c r="CW628" s="161"/>
      <c r="CX628" s="161"/>
      <c r="CY628" s="161"/>
      <c r="CZ628" s="161"/>
      <c r="DA628" s="161"/>
      <c r="DB628" s="161"/>
      <c r="DC628" s="161"/>
      <c r="DD628" s="161"/>
    </row>
    <row r="629" spans="1:108" ht="13.5" x14ac:dyDescent="0.2">
      <c r="A629" s="476">
        <v>2</v>
      </c>
      <c r="B629" s="577" t="s">
        <v>762</v>
      </c>
      <c r="C629" s="578" t="s">
        <v>761</v>
      </c>
      <c r="D629" s="487"/>
      <c r="E629" s="487"/>
      <c r="F629" s="487"/>
      <c r="G629" s="568" t="s">
        <v>727</v>
      </c>
      <c r="H629" s="487"/>
      <c r="I629" s="487"/>
      <c r="J629" s="487"/>
      <c r="K629" s="568" t="s">
        <v>710</v>
      </c>
      <c r="L629" s="573">
        <v>26323.71</v>
      </c>
      <c r="M629" s="487"/>
      <c r="N629" s="487"/>
      <c r="O629" s="484"/>
      <c r="T629" s="206"/>
      <c r="U629" s="206"/>
      <c r="V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315"/>
      <c r="AK629" s="315"/>
      <c r="AL629" s="315"/>
      <c r="AM629" s="315"/>
      <c r="AN629" s="315"/>
      <c r="AO629" s="315"/>
      <c r="AP629" s="315"/>
      <c r="AQ629" s="315"/>
      <c r="AR629" s="315"/>
      <c r="AS629" s="315"/>
      <c r="AT629" s="315"/>
      <c r="AU629" s="315"/>
      <c r="AV629" s="315"/>
      <c r="AW629" s="315"/>
      <c r="AX629" s="315"/>
      <c r="BU629" s="132"/>
      <c r="BV629" s="132"/>
      <c r="BW629" s="132"/>
      <c r="BX629" s="132"/>
      <c r="BY629" s="132"/>
      <c r="BZ629" s="132"/>
      <c r="CA629" s="132"/>
      <c r="CB629" s="132"/>
      <c r="CC629" s="132"/>
      <c r="CD629" s="132"/>
      <c r="CE629" s="132"/>
      <c r="CF629" s="132"/>
      <c r="CG629" s="132"/>
      <c r="CH629" s="132"/>
      <c r="CI629" s="132"/>
      <c r="CP629" s="161"/>
      <c r="CQ629" s="161"/>
      <c r="CR629" s="161"/>
      <c r="CS629" s="161"/>
      <c r="CT629" s="161"/>
      <c r="CU629" s="161"/>
      <c r="CV629" s="161"/>
      <c r="CW629" s="161"/>
      <c r="CX629" s="161"/>
      <c r="CY629" s="161"/>
      <c r="CZ629" s="161"/>
      <c r="DA629" s="161"/>
      <c r="DB629" s="161"/>
      <c r="DC629" s="161"/>
      <c r="DD629" s="161"/>
    </row>
    <row r="630" spans="1:108" x14ac:dyDescent="0.2">
      <c r="A630" s="476">
        <v>3</v>
      </c>
      <c r="B630" s="577" t="s">
        <v>763</v>
      </c>
      <c r="C630" s="578" t="s">
        <v>761</v>
      </c>
      <c r="D630" s="390"/>
      <c r="E630" s="390"/>
      <c r="F630" s="390"/>
      <c r="G630" s="568" t="s">
        <v>727</v>
      </c>
      <c r="H630" s="390"/>
      <c r="I630" s="312"/>
      <c r="J630" s="467"/>
      <c r="K630" s="568" t="s">
        <v>710</v>
      </c>
      <c r="L630" s="573">
        <v>26216.959999999999</v>
      </c>
      <c r="M630" s="461"/>
      <c r="N630" s="477"/>
      <c r="O630" s="472"/>
      <c r="T630" s="206"/>
      <c r="U630" s="206"/>
      <c r="V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315"/>
      <c r="AK630" s="315"/>
      <c r="AL630" s="315"/>
      <c r="AM630" s="315"/>
      <c r="AN630" s="315"/>
      <c r="AO630" s="315"/>
      <c r="AP630" s="315"/>
      <c r="AQ630" s="315"/>
      <c r="AR630" s="315"/>
      <c r="AS630" s="315"/>
      <c r="AT630" s="315"/>
      <c r="AU630" s="315"/>
      <c r="AV630" s="315"/>
      <c r="AW630" s="315"/>
      <c r="AX630" s="315"/>
      <c r="BU630" s="132"/>
      <c r="BV630" s="132"/>
      <c r="BW630" s="132"/>
      <c r="BX630" s="132"/>
      <c r="BY630" s="132"/>
      <c r="BZ630" s="132"/>
      <c r="CA630" s="132"/>
      <c r="CB630" s="132"/>
      <c r="CC630" s="132"/>
      <c r="CD630" s="132"/>
      <c r="CE630" s="132"/>
      <c r="CF630" s="132"/>
      <c r="CG630" s="132"/>
      <c r="CH630" s="132"/>
      <c r="CI630" s="132"/>
      <c r="CP630" s="161"/>
      <c r="CQ630" s="161"/>
      <c r="CR630" s="161"/>
      <c r="CS630" s="161"/>
      <c r="CT630" s="161"/>
      <c r="CU630" s="161"/>
      <c r="CV630" s="161"/>
      <c r="CW630" s="161"/>
      <c r="CX630" s="161"/>
      <c r="CY630" s="161"/>
      <c r="CZ630" s="161"/>
      <c r="DA630" s="161"/>
      <c r="DB630" s="161"/>
      <c r="DC630" s="161"/>
      <c r="DD630" s="161"/>
    </row>
    <row r="631" spans="1:108" x14ac:dyDescent="0.2">
      <c r="A631" s="476">
        <v>4</v>
      </c>
      <c r="B631" s="577" t="s">
        <v>764</v>
      </c>
      <c r="C631" s="578" t="s">
        <v>761</v>
      </c>
      <c r="D631" s="390"/>
      <c r="E631" s="390"/>
      <c r="F631" s="390"/>
      <c r="G631" s="568" t="s">
        <v>727</v>
      </c>
      <c r="H631" s="390"/>
      <c r="I631" s="312"/>
      <c r="J631" s="376"/>
      <c r="K631" s="568" t="s">
        <v>710</v>
      </c>
      <c r="L631" s="573">
        <v>26546.313599999998</v>
      </c>
      <c r="M631" s="461"/>
      <c r="N631" s="310"/>
      <c r="O631" s="472"/>
      <c r="T631" s="206"/>
      <c r="U631" s="206"/>
      <c r="V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315"/>
      <c r="AK631" s="315"/>
      <c r="AL631" s="315"/>
      <c r="AM631" s="315"/>
      <c r="AN631" s="315"/>
      <c r="AO631" s="315"/>
      <c r="AP631" s="315"/>
      <c r="AQ631" s="315"/>
      <c r="AR631" s="315"/>
      <c r="AS631" s="315"/>
      <c r="AT631" s="315"/>
      <c r="AU631" s="315"/>
      <c r="AV631" s="315"/>
      <c r="AW631" s="315"/>
      <c r="AX631" s="315"/>
      <c r="BU631" s="132"/>
      <c r="BV631" s="132"/>
      <c r="BW631" s="132"/>
      <c r="BX631" s="132"/>
      <c r="BY631" s="132"/>
      <c r="BZ631" s="132"/>
      <c r="CA631" s="132"/>
      <c r="CB631" s="132"/>
      <c r="CC631" s="132"/>
      <c r="CD631" s="132"/>
      <c r="CE631" s="132"/>
      <c r="CF631" s="132"/>
      <c r="CG631" s="132"/>
      <c r="CH631" s="132"/>
      <c r="CI631" s="132"/>
      <c r="CP631" s="161"/>
      <c r="CQ631" s="161"/>
      <c r="CR631" s="161"/>
      <c r="CS631" s="161"/>
      <c r="CT631" s="161"/>
      <c r="CU631" s="161"/>
      <c r="CV631" s="161"/>
      <c r="CW631" s="161"/>
      <c r="CX631" s="161"/>
      <c r="CY631" s="161"/>
      <c r="CZ631" s="161"/>
      <c r="DA631" s="161"/>
      <c r="DB631" s="161"/>
      <c r="DC631" s="161"/>
      <c r="DD631" s="161"/>
    </row>
    <row r="632" spans="1:108" x14ac:dyDescent="0.2">
      <c r="A632" s="476">
        <v>5</v>
      </c>
      <c r="B632" s="577" t="s">
        <v>765</v>
      </c>
      <c r="C632" s="578" t="s">
        <v>761</v>
      </c>
      <c r="D632" s="390"/>
      <c r="E632" s="390"/>
      <c r="F632" s="390"/>
      <c r="G632" s="568" t="s">
        <v>727</v>
      </c>
      <c r="H632" s="390"/>
      <c r="I632" s="312"/>
      <c r="J632" s="467"/>
      <c r="K632" s="568" t="s">
        <v>710</v>
      </c>
      <c r="L632" s="573">
        <v>26404.223999999998</v>
      </c>
      <c r="M632" s="461"/>
      <c r="N632" s="310"/>
      <c r="O632" s="472"/>
      <c r="T632" s="206"/>
      <c r="U632" s="206"/>
      <c r="V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315"/>
      <c r="AK632" s="315"/>
      <c r="AL632" s="315"/>
      <c r="AM632" s="315"/>
      <c r="AN632" s="315"/>
      <c r="AO632" s="315"/>
      <c r="AP632" s="315"/>
      <c r="AQ632" s="315"/>
      <c r="AR632" s="315"/>
      <c r="AS632" s="315"/>
      <c r="AT632" s="315"/>
      <c r="AU632" s="315"/>
      <c r="AV632" s="315"/>
      <c r="AW632" s="315"/>
      <c r="AX632" s="315"/>
      <c r="BU632" s="132"/>
      <c r="BV632" s="132"/>
      <c r="BW632" s="132"/>
      <c r="BX632" s="132"/>
      <c r="BY632" s="132"/>
      <c r="BZ632" s="132"/>
      <c r="CA632" s="132"/>
      <c r="CB632" s="132"/>
      <c r="CC632" s="132"/>
      <c r="CD632" s="132"/>
      <c r="CE632" s="132"/>
      <c r="CF632" s="132"/>
      <c r="CG632" s="132"/>
      <c r="CH632" s="132"/>
      <c r="CI632" s="132"/>
      <c r="CP632" s="161"/>
      <c r="CQ632" s="161"/>
      <c r="CR632" s="161"/>
      <c r="CS632" s="161"/>
      <c r="CT632" s="161"/>
      <c r="CU632" s="161"/>
      <c r="CV632" s="161"/>
      <c r="CW632" s="161"/>
      <c r="CX632" s="161"/>
      <c r="CY632" s="161"/>
      <c r="CZ632" s="161"/>
      <c r="DA632" s="161"/>
      <c r="DB632" s="161"/>
      <c r="DC632" s="161"/>
      <c r="DD632" s="161"/>
    </row>
    <row r="633" spans="1:108" ht="15.75" x14ac:dyDescent="0.2">
      <c r="A633" s="476">
        <v>6</v>
      </c>
      <c r="B633" s="577" t="s">
        <v>766</v>
      </c>
      <c r="C633" s="578" t="s">
        <v>761</v>
      </c>
      <c r="D633" s="311"/>
      <c r="E633" s="311"/>
      <c r="F633" s="311"/>
      <c r="G633" s="568" t="s">
        <v>727</v>
      </c>
      <c r="H633" s="472"/>
      <c r="I633" s="312"/>
      <c r="J633" s="467"/>
      <c r="K633" s="568" t="s">
        <v>710</v>
      </c>
      <c r="L633" s="573">
        <v>18342.239999999998</v>
      </c>
      <c r="M633" s="461"/>
      <c r="N633" s="310"/>
      <c r="O633" s="210"/>
      <c r="T633" s="206"/>
      <c r="U633" s="206"/>
      <c r="V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315"/>
      <c r="AK633" s="315"/>
      <c r="AL633" s="315"/>
      <c r="AM633" s="315"/>
      <c r="AN633" s="315"/>
      <c r="AO633" s="315"/>
      <c r="AP633" s="315"/>
      <c r="AQ633" s="315"/>
      <c r="AR633" s="315"/>
      <c r="AS633" s="315"/>
      <c r="AT633" s="315"/>
      <c r="AU633" s="315"/>
      <c r="AV633" s="315"/>
      <c r="AW633" s="315"/>
      <c r="AX633" s="315"/>
      <c r="BU633" s="132"/>
      <c r="BV633" s="132"/>
      <c r="BW633" s="132"/>
      <c r="BX633" s="132"/>
      <c r="BY633" s="132"/>
      <c r="BZ633" s="132"/>
      <c r="CA633" s="132"/>
      <c r="CB633" s="132"/>
      <c r="CC633" s="132"/>
      <c r="CD633" s="132"/>
      <c r="CE633" s="132"/>
      <c r="CF633" s="132"/>
      <c r="CG633" s="132"/>
      <c r="CH633" s="132"/>
      <c r="CI633" s="132"/>
      <c r="CP633" s="161"/>
      <c r="CQ633" s="161"/>
      <c r="CR633" s="161"/>
      <c r="CS633" s="161"/>
      <c r="CT633" s="161"/>
      <c r="CU633" s="161"/>
      <c r="CV633" s="161"/>
      <c r="CW633" s="161"/>
      <c r="CX633" s="161"/>
      <c r="CY633" s="161"/>
      <c r="CZ633" s="161"/>
      <c r="DA633" s="161"/>
      <c r="DB633" s="161"/>
      <c r="DC633" s="161"/>
      <c r="DD633" s="161"/>
    </row>
    <row r="634" spans="1:108" ht="15.75" x14ac:dyDescent="0.2">
      <c r="A634" s="476">
        <v>7</v>
      </c>
      <c r="B634" s="577" t="s">
        <v>767</v>
      </c>
      <c r="C634" s="578" t="s">
        <v>761</v>
      </c>
      <c r="D634" s="390"/>
      <c r="E634" s="390"/>
      <c r="F634" s="390"/>
      <c r="G634" s="568" t="s">
        <v>727</v>
      </c>
      <c r="H634" s="472"/>
      <c r="I634" s="312"/>
      <c r="J634" s="467"/>
      <c r="K634" s="568" t="s">
        <v>710</v>
      </c>
      <c r="L634" s="573">
        <v>18342.239999999998</v>
      </c>
      <c r="M634" s="461"/>
      <c r="N634" s="310"/>
      <c r="O634" s="210"/>
      <c r="T634" s="206"/>
      <c r="U634" s="206"/>
      <c r="V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315"/>
      <c r="AK634" s="315"/>
      <c r="AL634" s="315"/>
      <c r="AM634" s="315"/>
      <c r="AN634" s="315"/>
      <c r="AO634" s="315"/>
      <c r="AP634" s="315"/>
      <c r="AQ634" s="315"/>
      <c r="AR634" s="315"/>
      <c r="AS634" s="315"/>
      <c r="AT634" s="315"/>
      <c r="AU634" s="315"/>
      <c r="AV634" s="315"/>
      <c r="AW634" s="315"/>
      <c r="AX634" s="315"/>
      <c r="BU634" s="132"/>
      <c r="BV634" s="132"/>
      <c r="BW634" s="132"/>
      <c r="BX634" s="132"/>
      <c r="BY634" s="132"/>
      <c r="BZ634" s="132"/>
      <c r="CA634" s="132"/>
      <c r="CB634" s="132"/>
      <c r="CC634" s="132"/>
      <c r="CD634" s="132"/>
      <c r="CE634" s="132"/>
      <c r="CF634" s="132"/>
      <c r="CG634" s="132"/>
      <c r="CH634" s="132"/>
      <c r="CI634" s="132"/>
      <c r="CP634" s="161"/>
      <c r="CQ634" s="161"/>
      <c r="CR634" s="161"/>
      <c r="CS634" s="161"/>
      <c r="CT634" s="161"/>
      <c r="CU634" s="161"/>
      <c r="CV634" s="161"/>
      <c r="CW634" s="161"/>
      <c r="CX634" s="161"/>
      <c r="CY634" s="161"/>
      <c r="CZ634" s="161"/>
      <c r="DA634" s="161"/>
      <c r="DB634" s="161"/>
      <c r="DC634" s="161"/>
      <c r="DD634" s="161"/>
    </row>
    <row r="635" spans="1:108" ht="13.5" x14ac:dyDescent="0.2">
      <c r="A635" s="476">
        <v>8</v>
      </c>
      <c r="B635" s="577" t="s">
        <v>768</v>
      </c>
      <c r="C635" s="578" t="s">
        <v>761</v>
      </c>
      <c r="D635" s="487"/>
      <c r="E635" s="487"/>
      <c r="F635" s="487"/>
      <c r="G635" s="568" t="s">
        <v>727</v>
      </c>
      <c r="H635" s="487"/>
      <c r="I635" s="487"/>
      <c r="J635" s="487"/>
      <c r="K635" s="568" t="s">
        <v>710</v>
      </c>
      <c r="L635" s="573">
        <v>18342.239999999998</v>
      </c>
      <c r="M635" s="487"/>
      <c r="N635" s="487"/>
      <c r="O635" s="484"/>
      <c r="T635" s="206"/>
      <c r="U635" s="206"/>
      <c r="V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315"/>
      <c r="AK635" s="315"/>
      <c r="AL635" s="315"/>
      <c r="AM635" s="315"/>
      <c r="AN635" s="315"/>
      <c r="AO635" s="315"/>
      <c r="AP635" s="315"/>
      <c r="AQ635" s="315"/>
      <c r="AR635" s="315"/>
      <c r="AS635" s="315"/>
      <c r="AT635" s="315"/>
      <c r="AU635" s="315"/>
      <c r="AV635" s="315"/>
      <c r="AW635" s="315"/>
      <c r="AX635" s="315"/>
      <c r="BU635" s="132"/>
      <c r="BV635" s="132"/>
      <c r="BW635" s="132"/>
      <c r="BX635" s="132"/>
      <c r="BY635" s="132"/>
      <c r="BZ635" s="132"/>
      <c r="CA635" s="132"/>
      <c r="CB635" s="132"/>
      <c r="CC635" s="132"/>
      <c r="CD635" s="132"/>
      <c r="CE635" s="132"/>
      <c r="CF635" s="132"/>
      <c r="CG635" s="132"/>
      <c r="CH635" s="132"/>
      <c r="CI635" s="132"/>
      <c r="CP635" s="161"/>
      <c r="CQ635" s="161"/>
      <c r="CR635" s="161"/>
      <c r="CS635" s="161"/>
      <c r="CT635" s="161"/>
      <c r="CU635" s="161"/>
      <c r="CV635" s="161"/>
      <c r="CW635" s="161"/>
      <c r="CX635" s="161"/>
      <c r="CY635" s="161"/>
      <c r="CZ635" s="161"/>
      <c r="DA635" s="161"/>
      <c r="DB635" s="161"/>
      <c r="DC635" s="161"/>
      <c r="DD635" s="161"/>
    </row>
    <row r="636" spans="1:108" ht="13.5" x14ac:dyDescent="0.2">
      <c r="A636" s="476">
        <v>9</v>
      </c>
      <c r="B636" s="577" t="s">
        <v>769</v>
      </c>
      <c r="C636" s="578" t="s">
        <v>761</v>
      </c>
      <c r="D636" s="487"/>
      <c r="E636" s="487"/>
      <c r="F636" s="487"/>
      <c r="G636" s="568" t="s">
        <v>727</v>
      </c>
      <c r="H636" s="487"/>
      <c r="I636" s="487"/>
      <c r="J636" s="487"/>
      <c r="K636" s="568" t="s">
        <v>710</v>
      </c>
      <c r="L636" s="573">
        <v>18306.624</v>
      </c>
      <c r="M636" s="487"/>
      <c r="N636" s="487"/>
      <c r="O636" s="484"/>
      <c r="T636" s="206"/>
      <c r="U636" s="206"/>
      <c r="V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315"/>
      <c r="AK636" s="315"/>
      <c r="AL636" s="315"/>
      <c r="AM636" s="315"/>
      <c r="AN636" s="315"/>
      <c r="AO636" s="315"/>
      <c r="AP636" s="315"/>
      <c r="AQ636" s="315"/>
      <c r="AR636" s="315"/>
      <c r="AS636" s="315"/>
      <c r="AT636" s="315"/>
      <c r="AU636" s="315"/>
      <c r="AV636" s="315"/>
      <c r="AW636" s="315"/>
      <c r="AX636" s="315"/>
      <c r="BU636" s="132"/>
      <c r="BV636" s="132"/>
      <c r="BW636" s="132"/>
      <c r="BX636" s="132"/>
      <c r="BY636" s="132"/>
      <c r="BZ636" s="132"/>
      <c r="CA636" s="132"/>
      <c r="CB636" s="132"/>
      <c r="CC636" s="132"/>
      <c r="CD636" s="132"/>
      <c r="CE636" s="132"/>
      <c r="CF636" s="132"/>
      <c r="CG636" s="132"/>
      <c r="CH636" s="132"/>
      <c r="CI636" s="132"/>
      <c r="CP636" s="161"/>
      <c r="CQ636" s="161"/>
      <c r="CR636" s="161"/>
      <c r="CS636" s="161"/>
      <c r="CT636" s="161"/>
      <c r="CU636" s="161"/>
      <c r="CV636" s="161"/>
      <c r="CW636" s="161"/>
      <c r="CX636" s="161"/>
      <c r="CY636" s="161"/>
      <c r="CZ636" s="161"/>
      <c r="DA636" s="161"/>
      <c r="DB636" s="161"/>
      <c r="DC636" s="161"/>
      <c r="DD636" s="161"/>
    </row>
    <row r="637" spans="1:108" x14ac:dyDescent="0.2">
      <c r="A637" s="476">
        <v>10</v>
      </c>
      <c r="B637" s="577" t="s">
        <v>770</v>
      </c>
      <c r="C637" s="578" t="s">
        <v>761</v>
      </c>
      <c r="D637" s="390"/>
      <c r="E637" s="390"/>
      <c r="F637" s="390"/>
      <c r="G637" s="568" t="s">
        <v>727</v>
      </c>
      <c r="H637" s="390"/>
      <c r="I637" s="312"/>
      <c r="J637" s="467"/>
      <c r="K637" s="568" t="s">
        <v>710</v>
      </c>
      <c r="L637" s="573">
        <v>18680.788124999999</v>
      </c>
      <c r="M637" s="461"/>
      <c r="N637" s="477"/>
      <c r="O637" s="472"/>
      <c r="T637" s="206"/>
      <c r="U637" s="206"/>
      <c r="V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315"/>
      <c r="AK637" s="315"/>
      <c r="AL637" s="315"/>
      <c r="AM637" s="315"/>
      <c r="AN637" s="315"/>
      <c r="AO637" s="315"/>
      <c r="AP637" s="315"/>
      <c r="AQ637" s="315"/>
      <c r="AR637" s="315"/>
      <c r="AS637" s="315"/>
      <c r="AT637" s="315"/>
      <c r="AU637" s="315"/>
      <c r="AV637" s="315"/>
      <c r="AW637" s="315"/>
      <c r="AX637" s="315"/>
      <c r="BU637" s="132"/>
      <c r="BV637" s="132"/>
      <c r="BW637" s="132"/>
      <c r="BX637" s="132"/>
      <c r="BY637" s="132"/>
      <c r="BZ637" s="132"/>
      <c r="CA637" s="132"/>
      <c r="CB637" s="132"/>
      <c r="CC637" s="132"/>
      <c r="CD637" s="132"/>
      <c r="CE637" s="132"/>
      <c r="CF637" s="132"/>
      <c r="CG637" s="132"/>
      <c r="CH637" s="132"/>
      <c r="CI637" s="132"/>
      <c r="CP637" s="161"/>
      <c r="CQ637" s="161"/>
      <c r="CR637" s="161"/>
      <c r="CS637" s="161"/>
      <c r="CT637" s="161"/>
      <c r="CU637" s="161"/>
      <c r="CV637" s="161"/>
      <c r="CW637" s="161"/>
      <c r="CX637" s="161"/>
      <c r="CY637" s="161"/>
      <c r="CZ637" s="161"/>
      <c r="DA637" s="161"/>
      <c r="DB637" s="161"/>
      <c r="DC637" s="161"/>
      <c r="DD637" s="161"/>
    </row>
    <row r="638" spans="1:108" x14ac:dyDescent="0.2">
      <c r="A638" s="476">
        <v>11</v>
      </c>
      <c r="B638" s="577" t="s">
        <v>771</v>
      </c>
      <c r="C638" s="578" t="s">
        <v>761</v>
      </c>
      <c r="D638" s="390"/>
      <c r="E638" s="390"/>
      <c r="F638" s="390"/>
      <c r="G638" s="568" t="s">
        <v>727</v>
      </c>
      <c r="H638" s="390"/>
      <c r="I638" s="312"/>
      <c r="J638" s="376"/>
      <c r="K638" s="568" t="s">
        <v>710</v>
      </c>
      <c r="L638" s="573">
        <v>24756.222920000004</v>
      </c>
      <c r="M638" s="461"/>
      <c r="N638" s="310"/>
      <c r="O638" s="472"/>
      <c r="T638" s="206"/>
      <c r="U638" s="206"/>
      <c r="V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315"/>
      <c r="AK638" s="315"/>
      <c r="AL638" s="315"/>
      <c r="AM638" s="315"/>
      <c r="AN638" s="315"/>
      <c r="AO638" s="315"/>
      <c r="AP638" s="315"/>
      <c r="AQ638" s="315"/>
      <c r="AR638" s="315"/>
      <c r="AS638" s="315"/>
      <c r="AT638" s="315"/>
      <c r="AU638" s="315"/>
      <c r="AV638" s="315"/>
      <c r="AW638" s="315"/>
      <c r="AX638" s="315"/>
      <c r="BU638" s="132"/>
      <c r="BV638" s="132"/>
      <c r="BW638" s="132"/>
      <c r="BX638" s="132"/>
      <c r="BY638" s="132"/>
      <c r="BZ638" s="132"/>
      <c r="CA638" s="132"/>
      <c r="CB638" s="132"/>
      <c r="CC638" s="132"/>
      <c r="CD638" s="132"/>
      <c r="CE638" s="132"/>
      <c r="CF638" s="132"/>
      <c r="CG638" s="132"/>
      <c r="CH638" s="132"/>
      <c r="CI638" s="132"/>
      <c r="CP638" s="161"/>
      <c r="CQ638" s="161"/>
      <c r="CR638" s="161"/>
      <c r="CS638" s="161"/>
      <c r="CT638" s="161"/>
      <c r="CU638" s="161"/>
      <c r="CV638" s="161"/>
      <c r="CW638" s="161"/>
      <c r="CX638" s="161"/>
      <c r="CY638" s="161"/>
      <c r="CZ638" s="161"/>
      <c r="DA638" s="161"/>
      <c r="DB638" s="161"/>
      <c r="DC638" s="161"/>
      <c r="DD638" s="161"/>
    </row>
    <row r="639" spans="1:108" x14ac:dyDescent="0.2">
      <c r="A639" s="476">
        <v>12</v>
      </c>
      <c r="B639" s="577" t="s">
        <v>772</v>
      </c>
      <c r="C639" s="578" t="s">
        <v>761</v>
      </c>
      <c r="D639" s="390"/>
      <c r="E639" s="390"/>
      <c r="F639" s="390"/>
      <c r="G639" s="568" t="s">
        <v>727</v>
      </c>
      <c r="H639" s="390"/>
      <c r="I639" s="312"/>
      <c r="J639" s="467"/>
      <c r="K639" s="568" t="s">
        <v>710</v>
      </c>
      <c r="L639" s="573">
        <v>26413.24</v>
      </c>
      <c r="M639" s="461"/>
      <c r="N639" s="310"/>
      <c r="O639" s="472"/>
      <c r="T639" s="206"/>
      <c r="U639" s="206"/>
      <c r="V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315"/>
      <c r="AK639" s="315"/>
      <c r="AL639" s="315"/>
      <c r="AM639" s="315"/>
      <c r="AN639" s="315"/>
      <c r="AO639" s="315"/>
      <c r="AP639" s="315"/>
      <c r="AQ639" s="315"/>
      <c r="AR639" s="315"/>
      <c r="AS639" s="315"/>
      <c r="AT639" s="315"/>
      <c r="AU639" s="315"/>
      <c r="AV639" s="315"/>
      <c r="AW639" s="315"/>
      <c r="AX639" s="315"/>
      <c r="BU639" s="132"/>
      <c r="BV639" s="132"/>
      <c r="BW639" s="132"/>
      <c r="BX639" s="132"/>
      <c r="BY639" s="132"/>
      <c r="BZ639" s="132"/>
      <c r="CA639" s="132"/>
      <c r="CB639" s="132"/>
      <c r="CC639" s="132"/>
      <c r="CD639" s="132"/>
      <c r="CE639" s="132"/>
      <c r="CF639" s="132"/>
      <c r="CG639" s="132"/>
      <c r="CH639" s="132"/>
      <c r="CI639" s="132"/>
      <c r="CP639" s="161"/>
      <c r="CQ639" s="161"/>
      <c r="CR639" s="161"/>
      <c r="CS639" s="161"/>
      <c r="CT639" s="161"/>
      <c r="CU639" s="161"/>
      <c r="CV639" s="161"/>
      <c r="CW639" s="161"/>
      <c r="CX639" s="161"/>
      <c r="CY639" s="161"/>
      <c r="CZ639" s="161"/>
      <c r="DA639" s="161"/>
      <c r="DB639" s="161"/>
      <c r="DC639" s="161"/>
      <c r="DD639" s="161"/>
    </row>
    <row r="640" spans="1:108" ht="15.75" x14ac:dyDescent="0.2">
      <c r="A640" s="476">
        <v>13</v>
      </c>
      <c r="B640" s="577" t="s">
        <v>773</v>
      </c>
      <c r="C640" s="578" t="s">
        <v>761</v>
      </c>
      <c r="D640" s="311"/>
      <c r="E640" s="311"/>
      <c r="F640" s="311"/>
      <c r="G640" s="568" t="s">
        <v>727</v>
      </c>
      <c r="H640" s="472"/>
      <c r="I640" s="312"/>
      <c r="J640" s="467"/>
      <c r="K640" s="568" t="s">
        <v>710</v>
      </c>
      <c r="L640" s="573">
        <v>26460.28</v>
      </c>
      <c r="M640" s="461"/>
      <c r="N640" s="310"/>
      <c r="O640" s="210"/>
      <c r="T640" s="206"/>
      <c r="U640" s="206"/>
      <c r="V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315"/>
      <c r="AK640" s="315"/>
      <c r="AL640" s="315"/>
      <c r="AM640" s="315"/>
      <c r="AN640" s="315"/>
      <c r="AO640" s="315"/>
      <c r="AP640" s="315"/>
      <c r="AQ640" s="315"/>
      <c r="AR640" s="315"/>
      <c r="AS640" s="315"/>
      <c r="AT640" s="315"/>
      <c r="AU640" s="315"/>
      <c r="AV640" s="315"/>
      <c r="AW640" s="315"/>
      <c r="AX640" s="315"/>
      <c r="BU640" s="132"/>
      <c r="BV640" s="132"/>
      <c r="BW640" s="132"/>
      <c r="BX640" s="132"/>
      <c r="BY640" s="132"/>
      <c r="BZ640" s="132"/>
      <c r="CA640" s="132"/>
      <c r="CB640" s="132"/>
      <c r="CC640" s="132"/>
      <c r="CD640" s="132"/>
      <c r="CE640" s="132"/>
      <c r="CF640" s="132"/>
      <c r="CG640" s="132"/>
      <c r="CH640" s="132"/>
      <c r="CI640" s="132"/>
      <c r="CP640" s="161"/>
      <c r="CQ640" s="161"/>
      <c r="CR640" s="161"/>
      <c r="CS640" s="161"/>
      <c r="CT640" s="161"/>
      <c r="CU640" s="161"/>
      <c r="CV640" s="161"/>
      <c r="CW640" s="161"/>
      <c r="CX640" s="161"/>
      <c r="CY640" s="161"/>
      <c r="CZ640" s="161"/>
      <c r="DA640" s="161"/>
      <c r="DB640" s="161"/>
      <c r="DC640" s="161"/>
      <c r="DD640" s="161"/>
    </row>
    <row r="641" spans="1:108" ht="15.75" x14ac:dyDescent="0.2">
      <c r="A641" s="476">
        <v>14</v>
      </c>
      <c r="B641" s="577" t="s">
        <v>774</v>
      </c>
      <c r="C641" s="578" t="s">
        <v>761</v>
      </c>
      <c r="D641" s="390"/>
      <c r="E641" s="390"/>
      <c r="F641" s="390"/>
      <c r="G641" s="568" t="s">
        <v>727</v>
      </c>
      <c r="H641" s="472"/>
      <c r="I641" s="312"/>
      <c r="J641" s="467"/>
      <c r="K641" s="568" t="s">
        <v>710</v>
      </c>
      <c r="L641" s="573">
        <v>19727.400000000001</v>
      </c>
      <c r="M641" s="461"/>
      <c r="N641" s="310"/>
      <c r="O641" s="210"/>
      <c r="T641" s="206"/>
      <c r="U641" s="206"/>
      <c r="V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315"/>
      <c r="AK641" s="315"/>
      <c r="AL641" s="315"/>
      <c r="AM641" s="315"/>
      <c r="AN641" s="315"/>
      <c r="AO641" s="315"/>
      <c r="AP641" s="315"/>
      <c r="AQ641" s="315"/>
      <c r="AR641" s="315"/>
      <c r="AS641" s="315"/>
      <c r="AT641" s="315"/>
      <c r="AU641" s="315"/>
      <c r="AV641" s="315"/>
      <c r="AW641" s="315"/>
      <c r="AX641" s="315"/>
      <c r="BU641" s="132"/>
      <c r="BV641" s="132"/>
      <c r="BW641" s="132"/>
      <c r="BX641" s="132"/>
      <c r="BY641" s="132"/>
      <c r="BZ641" s="132"/>
      <c r="CA641" s="132"/>
      <c r="CB641" s="132"/>
      <c r="CC641" s="132"/>
      <c r="CD641" s="132"/>
      <c r="CE641" s="132"/>
      <c r="CF641" s="132"/>
      <c r="CG641" s="132"/>
      <c r="CH641" s="132"/>
      <c r="CI641" s="132"/>
      <c r="CP641" s="161"/>
      <c r="CQ641" s="161"/>
      <c r="CR641" s="161"/>
      <c r="CS641" s="161"/>
      <c r="CT641" s="161"/>
      <c r="CU641" s="161"/>
      <c r="CV641" s="161"/>
      <c r="CW641" s="161"/>
      <c r="CX641" s="161"/>
      <c r="CY641" s="161"/>
      <c r="CZ641" s="161"/>
      <c r="DA641" s="161"/>
      <c r="DB641" s="161"/>
      <c r="DC641" s="161"/>
      <c r="DD641" s="161"/>
    </row>
    <row r="642" spans="1:108" ht="13.5" x14ac:dyDescent="0.2">
      <c r="A642" s="476">
        <v>15</v>
      </c>
      <c r="B642" s="577" t="s">
        <v>775</v>
      </c>
      <c r="C642" s="578" t="s">
        <v>761</v>
      </c>
      <c r="D642" s="487"/>
      <c r="E642" s="487"/>
      <c r="F642" s="487"/>
      <c r="G642" s="568" t="s">
        <v>727</v>
      </c>
      <c r="H642" s="487"/>
      <c r="I642" s="487"/>
      <c r="J642" s="487"/>
      <c r="K642" s="568" t="s">
        <v>710</v>
      </c>
      <c r="L642" s="573">
        <v>20746.655999999995</v>
      </c>
      <c r="M642" s="487"/>
      <c r="N642" s="487"/>
      <c r="O642" s="484"/>
      <c r="T642" s="206"/>
      <c r="U642" s="206"/>
      <c r="V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315"/>
      <c r="AK642" s="315"/>
      <c r="AL642" s="315"/>
      <c r="AM642" s="315"/>
      <c r="AN642" s="315"/>
      <c r="AO642" s="315"/>
      <c r="AP642" s="315"/>
      <c r="AQ642" s="315"/>
      <c r="AR642" s="315"/>
      <c r="AS642" s="315"/>
      <c r="AT642" s="315"/>
      <c r="AU642" s="315"/>
      <c r="AV642" s="315"/>
      <c r="AW642" s="315"/>
      <c r="AX642" s="315"/>
      <c r="BU642" s="132"/>
      <c r="BV642" s="132"/>
      <c r="BW642" s="132"/>
      <c r="BX642" s="132"/>
      <c r="BY642" s="132"/>
      <c r="BZ642" s="132"/>
      <c r="CA642" s="132"/>
      <c r="CB642" s="132"/>
      <c r="CC642" s="132"/>
      <c r="CD642" s="132"/>
      <c r="CE642" s="132"/>
      <c r="CF642" s="132"/>
      <c r="CG642" s="132"/>
      <c r="CH642" s="132"/>
      <c r="CI642" s="132"/>
      <c r="CP642" s="161"/>
      <c r="CQ642" s="161"/>
      <c r="CR642" s="161"/>
      <c r="CS642" s="161"/>
      <c r="CT642" s="161"/>
      <c r="CU642" s="161"/>
      <c r="CV642" s="161"/>
      <c r="CW642" s="161"/>
      <c r="CX642" s="161"/>
      <c r="CY642" s="161"/>
      <c r="CZ642" s="161"/>
      <c r="DA642" s="161"/>
      <c r="DB642" s="161"/>
      <c r="DC642" s="161"/>
      <c r="DD642" s="161"/>
    </row>
    <row r="643" spans="1:108" ht="13.5" x14ac:dyDescent="0.2">
      <c r="A643" s="476">
        <v>16</v>
      </c>
      <c r="B643" s="577" t="s">
        <v>776</v>
      </c>
      <c r="C643" s="578" t="s">
        <v>761</v>
      </c>
      <c r="D643" s="487"/>
      <c r="E643" s="487"/>
      <c r="F643" s="487"/>
      <c r="G643" s="568" t="s">
        <v>727</v>
      </c>
      <c r="H643" s="487"/>
      <c r="I643" s="487"/>
      <c r="J643" s="487"/>
      <c r="K643" s="568" t="s">
        <v>710</v>
      </c>
      <c r="L643" s="573">
        <v>6683.6</v>
      </c>
      <c r="M643" s="487"/>
      <c r="N643" s="487"/>
      <c r="O643" s="484"/>
      <c r="T643" s="206"/>
      <c r="U643" s="206"/>
      <c r="V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315"/>
      <c r="AK643" s="315"/>
      <c r="AL643" s="315"/>
      <c r="AM643" s="315"/>
      <c r="AN643" s="315"/>
      <c r="AO643" s="315"/>
      <c r="AP643" s="315"/>
      <c r="AQ643" s="315"/>
      <c r="AR643" s="315"/>
      <c r="AS643" s="315"/>
      <c r="AT643" s="315"/>
      <c r="AU643" s="315"/>
      <c r="AV643" s="315"/>
      <c r="AW643" s="315"/>
      <c r="AX643" s="315"/>
      <c r="BU643" s="132"/>
      <c r="BV643" s="132"/>
      <c r="BW643" s="132"/>
      <c r="BX643" s="132"/>
      <c r="BY643" s="132"/>
      <c r="BZ643" s="132"/>
      <c r="CA643" s="132"/>
      <c r="CB643" s="132"/>
      <c r="CC643" s="132"/>
      <c r="CD643" s="132"/>
      <c r="CE643" s="132"/>
      <c r="CF643" s="132"/>
      <c r="CG643" s="132"/>
      <c r="CH643" s="132"/>
      <c r="CI643" s="132"/>
      <c r="CP643" s="161"/>
      <c r="CQ643" s="161"/>
      <c r="CR643" s="161"/>
      <c r="CS643" s="161"/>
      <c r="CT643" s="161"/>
      <c r="CU643" s="161"/>
      <c r="CV643" s="161"/>
      <c r="CW643" s="161"/>
      <c r="CX643" s="161"/>
      <c r="CY643" s="161"/>
      <c r="CZ643" s="161"/>
      <c r="DA643" s="161"/>
      <c r="DB643" s="161"/>
      <c r="DC643" s="161"/>
      <c r="DD643" s="161"/>
    </row>
    <row r="644" spans="1:108" x14ac:dyDescent="0.2">
      <c r="A644" s="476">
        <v>17</v>
      </c>
      <c r="B644" s="577" t="s">
        <v>777</v>
      </c>
      <c r="C644" s="578" t="s">
        <v>761</v>
      </c>
      <c r="D644" s="390"/>
      <c r="E644" s="390"/>
      <c r="F644" s="390"/>
      <c r="G644" s="568" t="s">
        <v>727</v>
      </c>
      <c r="H644" s="390"/>
      <c r="I644" s="312"/>
      <c r="J644" s="467"/>
      <c r="K644" s="568" t="s">
        <v>710</v>
      </c>
      <c r="L644" s="573">
        <v>42144.69</v>
      </c>
      <c r="M644" s="461"/>
      <c r="N644" s="477"/>
      <c r="O644" s="472"/>
      <c r="T644" s="206"/>
      <c r="U644" s="206"/>
      <c r="V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315"/>
      <c r="AK644" s="315"/>
      <c r="AL644" s="315"/>
      <c r="AM644" s="315"/>
      <c r="AN644" s="315"/>
      <c r="AO644" s="315"/>
      <c r="AP644" s="315"/>
      <c r="AQ644" s="315"/>
      <c r="AR644" s="315"/>
      <c r="AS644" s="315"/>
      <c r="AT644" s="315"/>
      <c r="AU644" s="315"/>
      <c r="AV644" s="315"/>
      <c r="AW644" s="315"/>
      <c r="AX644" s="315"/>
      <c r="BU644" s="132"/>
      <c r="BV644" s="132"/>
      <c r="BW644" s="132"/>
      <c r="BX644" s="132"/>
      <c r="BY644" s="132"/>
      <c r="BZ644" s="132"/>
      <c r="CA644" s="132"/>
      <c r="CB644" s="132"/>
      <c r="CC644" s="132"/>
      <c r="CD644" s="132"/>
      <c r="CE644" s="132"/>
      <c r="CF644" s="132"/>
      <c r="CG644" s="132"/>
      <c r="CH644" s="132"/>
      <c r="CI644" s="132"/>
      <c r="CP644" s="161"/>
      <c r="CQ644" s="161"/>
      <c r="CR644" s="161"/>
      <c r="CS644" s="161"/>
      <c r="CT644" s="161"/>
      <c r="CU644" s="161"/>
      <c r="CV644" s="161"/>
      <c r="CW644" s="161"/>
      <c r="CX644" s="161"/>
      <c r="CY644" s="161"/>
      <c r="CZ644" s="161"/>
      <c r="DA644" s="161"/>
      <c r="DB644" s="161"/>
      <c r="DC644" s="161"/>
      <c r="DD644" s="161"/>
    </row>
    <row r="645" spans="1:108" x14ac:dyDescent="0.2">
      <c r="A645" s="476">
        <v>18</v>
      </c>
      <c r="B645" s="577" t="s">
        <v>778</v>
      </c>
      <c r="C645" s="578" t="s">
        <v>761</v>
      </c>
      <c r="D645" s="390"/>
      <c r="E645" s="390"/>
      <c r="F645" s="390"/>
      <c r="G645" s="568" t="s">
        <v>727</v>
      </c>
      <c r="H645" s="390"/>
      <c r="I645" s="312"/>
      <c r="J645" s="376"/>
      <c r="K645" s="568" t="s">
        <v>710</v>
      </c>
      <c r="L645" s="573">
        <v>29202.039999999994</v>
      </c>
      <c r="M645" s="461"/>
      <c r="N645" s="310"/>
      <c r="O645" s="472"/>
      <c r="T645" s="206"/>
      <c r="U645" s="206"/>
      <c r="V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315"/>
      <c r="AK645" s="315"/>
      <c r="AL645" s="315"/>
      <c r="AM645" s="315"/>
      <c r="AN645" s="315"/>
      <c r="AO645" s="315"/>
      <c r="AP645" s="315"/>
      <c r="AQ645" s="315"/>
      <c r="AR645" s="315"/>
      <c r="AS645" s="315"/>
      <c r="AT645" s="315"/>
      <c r="AU645" s="315"/>
      <c r="AV645" s="315"/>
      <c r="AW645" s="315"/>
      <c r="AX645" s="315"/>
      <c r="BU645" s="132"/>
      <c r="BV645" s="132"/>
      <c r="BW645" s="132"/>
      <c r="BX645" s="132"/>
      <c r="BY645" s="132"/>
      <c r="BZ645" s="132"/>
      <c r="CA645" s="132"/>
      <c r="CB645" s="132"/>
      <c r="CC645" s="132"/>
      <c r="CD645" s="132"/>
      <c r="CE645" s="132"/>
      <c r="CF645" s="132"/>
      <c r="CG645" s="132"/>
      <c r="CH645" s="132"/>
      <c r="CI645" s="132"/>
      <c r="CP645" s="161"/>
      <c r="CQ645" s="161"/>
      <c r="CR645" s="161"/>
      <c r="CS645" s="161"/>
      <c r="CT645" s="161"/>
      <c r="CU645" s="161"/>
      <c r="CV645" s="161"/>
      <c r="CW645" s="161"/>
      <c r="CX645" s="161"/>
      <c r="CY645" s="161"/>
      <c r="CZ645" s="161"/>
      <c r="DA645" s="161"/>
      <c r="DB645" s="161"/>
      <c r="DC645" s="161"/>
      <c r="DD645" s="161"/>
    </row>
    <row r="646" spans="1:108" x14ac:dyDescent="0.2">
      <c r="A646" s="476">
        <v>19</v>
      </c>
      <c r="B646" s="577" t="s">
        <v>779</v>
      </c>
      <c r="C646" s="578" t="s">
        <v>761</v>
      </c>
      <c r="D646" s="390"/>
      <c r="E646" s="390"/>
      <c r="F646" s="390"/>
      <c r="G646" s="568" t="s">
        <v>727</v>
      </c>
      <c r="H646" s="390"/>
      <c r="I646" s="312"/>
      <c r="J646" s="467"/>
      <c r="K646" s="568" t="s">
        <v>710</v>
      </c>
      <c r="L646" s="573">
        <v>29225.07</v>
      </c>
      <c r="M646" s="461"/>
      <c r="N646" s="310"/>
      <c r="O646" s="472"/>
      <c r="T646" s="206"/>
      <c r="U646" s="206"/>
      <c r="V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315"/>
      <c r="AK646" s="315"/>
      <c r="AL646" s="315"/>
      <c r="AM646" s="315"/>
      <c r="AN646" s="315"/>
      <c r="AO646" s="315"/>
      <c r="AP646" s="315"/>
      <c r="AQ646" s="315"/>
      <c r="AR646" s="315"/>
      <c r="AS646" s="315"/>
      <c r="AT646" s="315"/>
      <c r="AU646" s="315"/>
      <c r="AV646" s="315"/>
      <c r="AW646" s="315"/>
      <c r="AX646" s="315"/>
      <c r="BU646" s="132"/>
      <c r="BV646" s="132"/>
      <c r="BW646" s="132"/>
      <c r="BX646" s="132"/>
      <c r="BY646" s="132"/>
      <c r="BZ646" s="132"/>
      <c r="CA646" s="132"/>
      <c r="CB646" s="132"/>
      <c r="CC646" s="132"/>
      <c r="CD646" s="132"/>
      <c r="CE646" s="132"/>
      <c r="CF646" s="132"/>
      <c r="CG646" s="132"/>
      <c r="CH646" s="132"/>
      <c r="CI646" s="132"/>
      <c r="CP646" s="161"/>
      <c r="CQ646" s="161"/>
      <c r="CR646" s="161"/>
      <c r="CS646" s="161"/>
      <c r="CT646" s="161"/>
      <c r="CU646" s="161"/>
      <c r="CV646" s="161"/>
      <c r="CW646" s="161"/>
      <c r="CX646" s="161"/>
      <c r="CY646" s="161"/>
      <c r="CZ646" s="161"/>
      <c r="DA646" s="161"/>
      <c r="DB646" s="161"/>
      <c r="DC646" s="161"/>
      <c r="DD646" s="161"/>
    </row>
    <row r="647" spans="1:108" ht="15.75" x14ac:dyDescent="0.2">
      <c r="A647" s="476">
        <v>20</v>
      </c>
      <c r="B647" s="577" t="s">
        <v>780</v>
      </c>
      <c r="C647" s="578" t="s">
        <v>761</v>
      </c>
      <c r="D647" s="311"/>
      <c r="E647" s="311"/>
      <c r="F647" s="311"/>
      <c r="G647" s="568" t="s">
        <v>727</v>
      </c>
      <c r="H647" s="472"/>
      <c r="I647" s="312"/>
      <c r="J647" s="467"/>
      <c r="K647" s="568" t="s">
        <v>710</v>
      </c>
      <c r="L647" s="573">
        <v>39372.300000000003</v>
      </c>
      <c r="M647" s="461"/>
      <c r="N647" s="310"/>
      <c r="O647" s="210"/>
      <c r="T647" s="206"/>
      <c r="U647" s="206"/>
      <c r="V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315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BU647" s="132"/>
      <c r="BV647" s="132"/>
      <c r="BW647" s="132"/>
      <c r="BX647" s="132"/>
      <c r="BY647" s="132"/>
      <c r="BZ647" s="132"/>
      <c r="CA647" s="132"/>
      <c r="CB647" s="132"/>
      <c r="CC647" s="132"/>
      <c r="CD647" s="132"/>
      <c r="CE647" s="132"/>
      <c r="CF647" s="132"/>
      <c r="CG647" s="132"/>
      <c r="CH647" s="132"/>
      <c r="CI647" s="132"/>
      <c r="CP647" s="161"/>
      <c r="CQ647" s="161"/>
      <c r="CR647" s="161"/>
      <c r="CS647" s="161"/>
      <c r="CT647" s="161"/>
      <c r="CU647" s="161"/>
      <c r="CV647" s="161"/>
      <c r="CW647" s="161"/>
      <c r="CX647" s="161"/>
      <c r="CY647" s="161"/>
      <c r="CZ647" s="161"/>
      <c r="DA647" s="161"/>
      <c r="DB647" s="161"/>
      <c r="DC647" s="161"/>
      <c r="DD647" s="161"/>
    </row>
    <row r="648" spans="1:108" ht="15.75" x14ac:dyDescent="0.2">
      <c r="A648" s="476">
        <v>21</v>
      </c>
      <c r="B648" s="577" t="s">
        <v>781</v>
      </c>
      <c r="C648" s="578" t="s">
        <v>761</v>
      </c>
      <c r="D648" s="390"/>
      <c r="E648" s="390"/>
      <c r="F648" s="390"/>
      <c r="G648" s="568" t="s">
        <v>727</v>
      </c>
      <c r="H648" s="472"/>
      <c r="I648" s="312"/>
      <c r="J648" s="467"/>
      <c r="K648" s="568" t="s">
        <v>710</v>
      </c>
      <c r="L648" s="573">
        <v>3388.8087</v>
      </c>
      <c r="M648" s="461"/>
      <c r="N648" s="310"/>
      <c r="O648" s="210"/>
      <c r="T648" s="206"/>
      <c r="U648" s="206"/>
      <c r="V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315"/>
      <c r="AK648" s="315"/>
      <c r="AL648" s="315"/>
      <c r="AM648" s="315"/>
      <c r="AN648" s="315"/>
      <c r="AO648" s="315"/>
      <c r="AP648" s="315"/>
      <c r="AQ648" s="315"/>
      <c r="AR648" s="315"/>
      <c r="AS648" s="315"/>
      <c r="AT648" s="315"/>
      <c r="AU648" s="315"/>
      <c r="AV648" s="315"/>
      <c r="AW648" s="315"/>
      <c r="AX648" s="315"/>
      <c r="BU648" s="132"/>
      <c r="BV648" s="132"/>
      <c r="BW648" s="132"/>
      <c r="BX648" s="132"/>
      <c r="BY648" s="132"/>
      <c r="BZ648" s="132"/>
      <c r="CA648" s="132"/>
      <c r="CB648" s="132"/>
      <c r="CC648" s="132"/>
      <c r="CD648" s="132"/>
      <c r="CE648" s="132"/>
      <c r="CF648" s="132"/>
      <c r="CG648" s="132"/>
      <c r="CH648" s="132"/>
      <c r="CI648" s="132"/>
      <c r="CP648" s="161"/>
      <c r="CQ648" s="161"/>
      <c r="CR648" s="161"/>
      <c r="CS648" s="161"/>
      <c r="CT648" s="161"/>
      <c r="CU648" s="161"/>
      <c r="CV648" s="161"/>
      <c r="CW648" s="161"/>
      <c r="CX648" s="161"/>
      <c r="CY648" s="161"/>
      <c r="CZ648" s="161"/>
      <c r="DA648" s="161"/>
      <c r="DB648" s="161"/>
      <c r="DC648" s="161"/>
      <c r="DD648" s="161"/>
    </row>
    <row r="649" spans="1:108" ht="13.5" x14ac:dyDescent="0.2">
      <c r="A649" s="476">
        <v>22</v>
      </c>
      <c r="B649" s="577" t="s">
        <v>782</v>
      </c>
      <c r="C649" s="578" t="s">
        <v>761</v>
      </c>
      <c r="D649" s="487"/>
      <c r="E649" s="487"/>
      <c r="F649" s="487"/>
      <c r="G649" s="568" t="s">
        <v>727</v>
      </c>
      <c r="H649" s="487"/>
      <c r="I649" s="487"/>
      <c r="J649" s="487"/>
      <c r="K649" s="568" t="s">
        <v>710</v>
      </c>
      <c r="L649" s="573">
        <v>4441.9679999999998</v>
      </c>
      <c r="M649" s="487"/>
      <c r="N649" s="487"/>
      <c r="O649" s="484"/>
      <c r="T649" s="206"/>
      <c r="U649" s="206"/>
      <c r="V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315"/>
      <c r="AK649" s="315"/>
      <c r="AL649" s="315"/>
      <c r="AM649" s="315"/>
      <c r="AN649" s="315"/>
      <c r="AO649" s="315"/>
      <c r="AP649" s="315"/>
      <c r="AQ649" s="315"/>
      <c r="AR649" s="315"/>
      <c r="AS649" s="315"/>
      <c r="AT649" s="315"/>
      <c r="AU649" s="315"/>
      <c r="AV649" s="315"/>
      <c r="AW649" s="315"/>
      <c r="AX649" s="315"/>
      <c r="BU649" s="132"/>
      <c r="BV649" s="132"/>
      <c r="BW649" s="132"/>
      <c r="BX649" s="132"/>
      <c r="BY649" s="132"/>
      <c r="BZ649" s="132"/>
      <c r="CA649" s="132"/>
      <c r="CB649" s="132"/>
      <c r="CC649" s="132"/>
      <c r="CD649" s="132"/>
      <c r="CE649" s="132"/>
      <c r="CF649" s="132"/>
      <c r="CG649" s="132"/>
      <c r="CH649" s="132"/>
      <c r="CI649" s="132"/>
      <c r="CP649" s="161"/>
      <c r="CQ649" s="161"/>
      <c r="CR649" s="161"/>
      <c r="CS649" s="161"/>
      <c r="CT649" s="161"/>
      <c r="CU649" s="161"/>
      <c r="CV649" s="161"/>
      <c r="CW649" s="161"/>
      <c r="CX649" s="161"/>
      <c r="CY649" s="161"/>
      <c r="CZ649" s="161"/>
      <c r="DA649" s="161"/>
      <c r="DB649" s="161"/>
      <c r="DC649" s="161"/>
      <c r="DD649" s="161"/>
    </row>
    <row r="650" spans="1:108" ht="13.5" x14ac:dyDescent="0.2">
      <c r="A650" s="476">
        <v>23</v>
      </c>
      <c r="B650" s="577" t="s">
        <v>783</v>
      </c>
      <c r="C650" s="578" t="s">
        <v>761</v>
      </c>
      <c r="D650" s="487"/>
      <c r="E650" s="487"/>
      <c r="F650" s="487"/>
      <c r="G650" s="568" t="s">
        <v>727</v>
      </c>
      <c r="H650" s="487"/>
      <c r="I650" s="487"/>
      <c r="J650" s="487"/>
      <c r="K650" s="568" t="s">
        <v>710</v>
      </c>
      <c r="L650" s="573">
        <v>13252.7</v>
      </c>
      <c r="M650" s="487"/>
      <c r="N650" s="487"/>
      <c r="O650" s="484"/>
      <c r="T650" s="206"/>
      <c r="U650" s="206"/>
      <c r="V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315"/>
      <c r="AK650" s="315"/>
      <c r="AL650" s="315"/>
      <c r="AM650" s="315"/>
      <c r="AN650" s="315"/>
      <c r="AO650" s="315"/>
      <c r="AP650" s="315"/>
      <c r="AQ650" s="315"/>
      <c r="AR650" s="315"/>
      <c r="AS650" s="315"/>
      <c r="AT650" s="315"/>
      <c r="AU650" s="315"/>
      <c r="AV650" s="315"/>
      <c r="AW650" s="315"/>
      <c r="AX650" s="315"/>
      <c r="BU650" s="132"/>
      <c r="BV650" s="132"/>
      <c r="BW650" s="132"/>
      <c r="BX650" s="132"/>
      <c r="BY650" s="132"/>
      <c r="BZ650" s="132"/>
      <c r="CA650" s="132"/>
      <c r="CB650" s="132"/>
      <c r="CC650" s="132"/>
      <c r="CD650" s="132"/>
      <c r="CE650" s="132"/>
      <c r="CF650" s="132"/>
      <c r="CG650" s="132"/>
      <c r="CH650" s="132"/>
      <c r="CI650" s="132"/>
      <c r="CP650" s="161"/>
      <c r="CQ650" s="161"/>
      <c r="CR650" s="161"/>
      <c r="CS650" s="161"/>
      <c r="CT650" s="161"/>
      <c r="CU650" s="161"/>
      <c r="CV650" s="161"/>
      <c r="CW650" s="161"/>
      <c r="CX650" s="161"/>
      <c r="CY650" s="161"/>
      <c r="CZ650" s="161"/>
      <c r="DA650" s="161"/>
      <c r="DB650" s="161"/>
      <c r="DC650" s="161"/>
      <c r="DD650" s="161"/>
    </row>
    <row r="651" spans="1:108" x14ac:dyDescent="0.2">
      <c r="A651" s="476">
        <v>24</v>
      </c>
      <c r="B651" s="577" t="s">
        <v>784</v>
      </c>
      <c r="C651" s="578" t="s">
        <v>761</v>
      </c>
      <c r="D651" s="390"/>
      <c r="E651" s="390"/>
      <c r="F651" s="390"/>
      <c r="G651" s="568" t="s">
        <v>727</v>
      </c>
      <c r="H651" s="390"/>
      <c r="I651" s="312"/>
      <c r="J651" s="467"/>
      <c r="K651" s="568" t="s">
        <v>710</v>
      </c>
      <c r="L651" s="573">
        <v>28180.152000000002</v>
      </c>
      <c r="M651" s="461"/>
      <c r="N651" s="477"/>
      <c r="O651" s="472"/>
      <c r="T651" s="206"/>
      <c r="U651" s="206"/>
      <c r="V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315"/>
      <c r="AK651" s="315"/>
      <c r="AL651" s="315"/>
      <c r="AM651" s="315"/>
      <c r="AN651" s="315"/>
      <c r="AO651" s="315"/>
      <c r="AP651" s="315"/>
      <c r="AQ651" s="315"/>
      <c r="AR651" s="315"/>
      <c r="AS651" s="315"/>
      <c r="AT651" s="315"/>
      <c r="AU651" s="315"/>
      <c r="AV651" s="315"/>
      <c r="AW651" s="315"/>
      <c r="AX651" s="315"/>
      <c r="BU651" s="132"/>
      <c r="BV651" s="132"/>
      <c r="BW651" s="132"/>
      <c r="BX651" s="132"/>
      <c r="BY651" s="132"/>
      <c r="BZ651" s="132"/>
      <c r="CA651" s="132"/>
      <c r="CB651" s="132"/>
      <c r="CC651" s="132"/>
      <c r="CD651" s="132"/>
      <c r="CE651" s="132"/>
      <c r="CF651" s="132"/>
      <c r="CG651" s="132"/>
      <c r="CH651" s="132"/>
      <c r="CI651" s="132"/>
      <c r="CP651" s="161"/>
      <c r="CQ651" s="161"/>
      <c r="CR651" s="161"/>
      <c r="CS651" s="161"/>
      <c r="CT651" s="161"/>
      <c r="CU651" s="161"/>
      <c r="CV651" s="161"/>
      <c r="CW651" s="161"/>
      <c r="CX651" s="161"/>
      <c r="CY651" s="161"/>
      <c r="CZ651" s="161"/>
      <c r="DA651" s="161"/>
      <c r="DB651" s="161"/>
      <c r="DC651" s="161"/>
      <c r="DD651" s="161"/>
    </row>
    <row r="652" spans="1:108" x14ac:dyDescent="0.2">
      <c r="A652" s="476">
        <v>25</v>
      </c>
      <c r="B652" s="577" t="s">
        <v>785</v>
      </c>
      <c r="C652" s="578" t="s">
        <v>761</v>
      </c>
      <c r="D652" s="390"/>
      <c r="E652" s="390"/>
      <c r="F652" s="390"/>
      <c r="G652" s="568" t="s">
        <v>727</v>
      </c>
      <c r="H652" s="390"/>
      <c r="I652" s="312"/>
      <c r="J652" s="376"/>
      <c r="K652" s="568" t="s">
        <v>710</v>
      </c>
      <c r="L652" s="573">
        <v>28137.113999999998</v>
      </c>
      <c r="M652" s="461"/>
      <c r="N652" s="310"/>
      <c r="O652" s="472"/>
      <c r="T652" s="206"/>
      <c r="U652" s="206"/>
      <c r="V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315"/>
      <c r="AK652" s="315"/>
      <c r="AL652" s="315"/>
      <c r="AM652" s="315"/>
      <c r="AN652" s="315"/>
      <c r="AO652" s="315"/>
      <c r="AP652" s="315"/>
      <c r="AQ652" s="315"/>
      <c r="AR652" s="315"/>
      <c r="AS652" s="315"/>
      <c r="AT652" s="315"/>
      <c r="AU652" s="315"/>
      <c r="AV652" s="315"/>
      <c r="AW652" s="315"/>
      <c r="AX652" s="315"/>
      <c r="BU652" s="132"/>
      <c r="BV652" s="132"/>
      <c r="BW652" s="132"/>
      <c r="BX652" s="132"/>
      <c r="BY652" s="132"/>
      <c r="BZ652" s="132"/>
      <c r="CA652" s="132"/>
      <c r="CB652" s="132"/>
      <c r="CC652" s="132"/>
      <c r="CD652" s="132"/>
      <c r="CE652" s="132"/>
      <c r="CF652" s="132"/>
      <c r="CG652" s="132"/>
      <c r="CH652" s="132"/>
      <c r="CI652" s="132"/>
      <c r="CP652" s="161"/>
      <c r="CQ652" s="161"/>
      <c r="CR652" s="161"/>
      <c r="CS652" s="161"/>
      <c r="CT652" s="161"/>
      <c r="CU652" s="161"/>
      <c r="CV652" s="161"/>
      <c r="CW652" s="161"/>
      <c r="CX652" s="161"/>
      <c r="CY652" s="161"/>
      <c r="CZ652" s="161"/>
      <c r="DA652" s="161"/>
      <c r="DB652" s="161"/>
      <c r="DC652" s="161"/>
      <c r="DD652" s="161"/>
    </row>
    <row r="653" spans="1:108" x14ac:dyDescent="0.2">
      <c r="A653" s="476">
        <v>26</v>
      </c>
      <c r="B653" s="577" t="s">
        <v>786</v>
      </c>
      <c r="C653" s="578" t="s">
        <v>761</v>
      </c>
      <c r="D653" s="390"/>
      <c r="E653" s="390"/>
      <c r="F653" s="390"/>
      <c r="G653" s="568" t="s">
        <v>727</v>
      </c>
      <c r="H653" s="390"/>
      <c r="I653" s="312"/>
      <c r="J653" s="467"/>
      <c r="K653" s="568" t="s">
        <v>710</v>
      </c>
      <c r="L653" s="573">
        <v>29289.553999999996</v>
      </c>
      <c r="M653" s="461"/>
      <c r="N653" s="310"/>
      <c r="O653" s="472"/>
      <c r="T653" s="206"/>
      <c r="U653" s="206"/>
      <c r="V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315"/>
      <c r="AK653" s="315"/>
      <c r="AL653" s="315"/>
      <c r="AM653" s="315"/>
      <c r="AN653" s="315"/>
      <c r="AO653" s="315"/>
      <c r="AP653" s="315"/>
      <c r="AQ653" s="315"/>
      <c r="AR653" s="315"/>
      <c r="AS653" s="315"/>
      <c r="AT653" s="315"/>
      <c r="AU653" s="315"/>
      <c r="AV653" s="315"/>
      <c r="AW653" s="315"/>
      <c r="AX653" s="315"/>
      <c r="BU653" s="132"/>
      <c r="BV653" s="132"/>
      <c r="BW653" s="132"/>
      <c r="BX653" s="132"/>
      <c r="BY653" s="132"/>
      <c r="BZ653" s="132"/>
      <c r="CA653" s="132"/>
      <c r="CB653" s="132"/>
      <c r="CC653" s="132"/>
      <c r="CD653" s="132"/>
      <c r="CE653" s="132"/>
      <c r="CF653" s="132"/>
      <c r="CG653" s="132"/>
      <c r="CH653" s="132"/>
      <c r="CI653" s="132"/>
      <c r="CP653" s="161"/>
      <c r="CQ653" s="161"/>
      <c r="CR653" s="161"/>
      <c r="CS653" s="161"/>
      <c r="CT653" s="161"/>
      <c r="CU653" s="161"/>
      <c r="CV653" s="161"/>
      <c r="CW653" s="161"/>
      <c r="CX653" s="161"/>
      <c r="CY653" s="161"/>
      <c r="CZ653" s="161"/>
      <c r="DA653" s="161"/>
      <c r="DB653" s="161"/>
      <c r="DC653" s="161"/>
      <c r="DD653" s="161"/>
    </row>
    <row r="654" spans="1:108" ht="15.75" x14ac:dyDescent="0.2">
      <c r="A654" s="476">
        <v>27</v>
      </c>
      <c r="B654" s="577" t="s">
        <v>787</v>
      </c>
      <c r="C654" s="578" t="s">
        <v>761</v>
      </c>
      <c r="D654" s="311"/>
      <c r="E654" s="311"/>
      <c r="F654" s="311"/>
      <c r="G654" s="568" t="s">
        <v>727</v>
      </c>
      <c r="H654" s="472"/>
      <c r="I654" s="312"/>
      <c r="J654" s="467"/>
      <c r="K654" s="568" t="s">
        <v>710</v>
      </c>
      <c r="L654" s="573">
        <v>6590.7199999999993</v>
      </c>
      <c r="M654" s="461"/>
      <c r="N654" s="310"/>
      <c r="O654" s="210"/>
      <c r="T654" s="206"/>
      <c r="U654" s="206"/>
      <c r="V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315"/>
      <c r="AK654" s="315"/>
      <c r="AL654" s="315"/>
      <c r="AM654" s="315"/>
      <c r="AN654" s="315"/>
      <c r="AO654" s="315"/>
      <c r="AP654" s="315"/>
      <c r="AQ654" s="315"/>
      <c r="AR654" s="315"/>
      <c r="AS654" s="315"/>
      <c r="AT654" s="315"/>
      <c r="AU654" s="315"/>
      <c r="AV654" s="315"/>
      <c r="AW654" s="315"/>
      <c r="AX654" s="315"/>
      <c r="BU654" s="132"/>
      <c r="BV654" s="132"/>
      <c r="BW654" s="132"/>
      <c r="BX654" s="132"/>
      <c r="BY654" s="132"/>
      <c r="BZ654" s="132"/>
      <c r="CA654" s="132"/>
      <c r="CB654" s="132"/>
      <c r="CC654" s="132"/>
      <c r="CD654" s="132"/>
      <c r="CE654" s="132"/>
      <c r="CF654" s="132"/>
      <c r="CG654" s="132"/>
      <c r="CH654" s="132"/>
      <c r="CI654" s="132"/>
      <c r="CP654" s="161"/>
      <c r="CQ654" s="161"/>
      <c r="CR654" s="161"/>
      <c r="CS654" s="161"/>
      <c r="CT654" s="161"/>
      <c r="CU654" s="161"/>
      <c r="CV654" s="161"/>
      <c r="CW654" s="161"/>
      <c r="CX654" s="161"/>
      <c r="CY654" s="161"/>
      <c r="CZ654" s="161"/>
      <c r="DA654" s="161"/>
      <c r="DB654" s="161"/>
      <c r="DC654" s="161"/>
      <c r="DD654" s="161"/>
    </row>
    <row r="655" spans="1:108" ht="15.75" x14ac:dyDescent="0.2">
      <c r="A655" s="476">
        <v>28</v>
      </c>
      <c r="B655" s="577" t="s">
        <v>788</v>
      </c>
      <c r="C655" s="578" t="s">
        <v>761</v>
      </c>
      <c r="D655" s="390"/>
      <c r="E655" s="390"/>
      <c r="F655" s="390"/>
      <c r="G655" s="568" t="s">
        <v>727</v>
      </c>
      <c r="H655" s="472"/>
      <c r="I655" s="312"/>
      <c r="J655" s="467"/>
      <c r="K655" s="568" t="s">
        <v>710</v>
      </c>
      <c r="L655" s="573">
        <v>8410.3487999999998</v>
      </c>
      <c r="M655" s="461"/>
      <c r="N655" s="310"/>
      <c r="O655" s="210"/>
      <c r="T655" s="206"/>
      <c r="U655" s="206"/>
      <c r="V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315"/>
      <c r="AK655" s="315"/>
      <c r="AL655" s="315"/>
      <c r="AM655" s="315"/>
      <c r="AN655" s="315"/>
      <c r="AO655" s="315"/>
      <c r="AP655" s="315"/>
      <c r="AQ655" s="315"/>
      <c r="AR655" s="315"/>
      <c r="AS655" s="315"/>
      <c r="AT655" s="315"/>
      <c r="AU655" s="315"/>
      <c r="AV655" s="315"/>
      <c r="AW655" s="315"/>
      <c r="AX655" s="315"/>
      <c r="BU655" s="132"/>
      <c r="BV655" s="132"/>
      <c r="BW655" s="132"/>
      <c r="BX655" s="132"/>
      <c r="BY655" s="132"/>
      <c r="BZ655" s="132"/>
      <c r="CA655" s="132"/>
      <c r="CB655" s="132"/>
      <c r="CC655" s="132"/>
      <c r="CD655" s="132"/>
      <c r="CE655" s="132"/>
      <c r="CF655" s="132"/>
      <c r="CG655" s="132"/>
      <c r="CH655" s="132"/>
      <c r="CI655" s="132"/>
      <c r="CP655" s="161"/>
      <c r="CQ655" s="161"/>
      <c r="CR655" s="161"/>
      <c r="CS655" s="161"/>
      <c r="CT655" s="161"/>
      <c r="CU655" s="161"/>
      <c r="CV655" s="161"/>
      <c r="CW655" s="161"/>
      <c r="CX655" s="161"/>
      <c r="CY655" s="161"/>
      <c r="CZ655" s="161"/>
      <c r="DA655" s="161"/>
      <c r="DB655" s="161"/>
      <c r="DC655" s="161"/>
      <c r="DD655" s="161"/>
    </row>
    <row r="656" spans="1:108" ht="13.5" x14ac:dyDescent="0.2">
      <c r="A656" s="476">
        <v>29</v>
      </c>
      <c r="B656" s="577" t="s">
        <v>789</v>
      </c>
      <c r="C656" s="578" t="s">
        <v>761</v>
      </c>
      <c r="D656" s="487"/>
      <c r="E656" s="487"/>
      <c r="F656" s="487"/>
      <c r="G656" s="568" t="s">
        <v>727</v>
      </c>
      <c r="H656" s="487"/>
      <c r="I656" s="487"/>
      <c r="J656" s="487"/>
      <c r="K656" s="568" t="s">
        <v>710</v>
      </c>
      <c r="L656" s="573">
        <v>1833.8318000000002</v>
      </c>
      <c r="M656" s="487"/>
      <c r="N656" s="487"/>
      <c r="O656" s="484"/>
      <c r="T656" s="206"/>
      <c r="U656" s="206"/>
      <c r="V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315"/>
      <c r="AK656" s="315"/>
      <c r="AL656" s="315"/>
      <c r="AM656" s="315"/>
      <c r="AN656" s="315"/>
      <c r="AO656" s="315"/>
      <c r="AP656" s="315"/>
      <c r="AQ656" s="315"/>
      <c r="AR656" s="315"/>
      <c r="AS656" s="315"/>
      <c r="AT656" s="315"/>
      <c r="AU656" s="315"/>
      <c r="AV656" s="315"/>
      <c r="AW656" s="315"/>
      <c r="AX656" s="315"/>
      <c r="BU656" s="132"/>
      <c r="BV656" s="132"/>
      <c r="BW656" s="132"/>
      <c r="BX656" s="132"/>
      <c r="BY656" s="132"/>
      <c r="BZ656" s="132"/>
      <c r="CA656" s="132"/>
      <c r="CB656" s="132"/>
      <c r="CC656" s="132"/>
      <c r="CD656" s="132"/>
      <c r="CE656" s="132"/>
      <c r="CF656" s="132"/>
      <c r="CG656" s="132"/>
      <c r="CH656" s="132"/>
      <c r="CI656" s="132"/>
      <c r="CP656" s="161"/>
      <c r="CQ656" s="161"/>
      <c r="CR656" s="161"/>
      <c r="CS656" s="161"/>
      <c r="CT656" s="161"/>
      <c r="CU656" s="161"/>
      <c r="CV656" s="161"/>
      <c r="CW656" s="161"/>
      <c r="CX656" s="161"/>
      <c r="CY656" s="161"/>
      <c r="CZ656" s="161"/>
      <c r="DA656" s="161"/>
      <c r="DB656" s="161"/>
      <c r="DC656" s="161"/>
      <c r="DD656" s="161"/>
    </row>
    <row r="657" spans="1:108" ht="13.5" x14ac:dyDescent="0.2">
      <c r="A657" s="476">
        <v>30</v>
      </c>
      <c r="B657" s="577" t="s">
        <v>790</v>
      </c>
      <c r="C657" s="578" t="s">
        <v>761</v>
      </c>
      <c r="D657" s="487"/>
      <c r="E657" s="487"/>
      <c r="F657" s="487"/>
      <c r="G657" s="568" t="s">
        <v>727</v>
      </c>
      <c r="H657" s="487"/>
      <c r="I657" s="487"/>
      <c r="J657" s="487"/>
      <c r="K657" s="568" t="s">
        <v>710</v>
      </c>
      <c r="L657" s="573">
        <v>1833.1891000000001</v>
      </c>
      <c r="M657" s="487"/>
      <c r="N657" s="487"/>
      <c r="O657" s="484"/>
      <c r="T657" s="206"/>
      <c r="U657" s="206"/>
      <c r="V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315"/>
      <c r="AK657" s="315"/>
      <c r="AL657" s="315"/>
      <c r="AM657" s="315"/>
      <c r="AN657" s="315"/>
      <c r="AO657" s="315"/>
      <c r="AP657" s="315"/>
      <c r="AQ657" s="315"/>
      <c r="AR657" s="315"/>
      <c r="AS657" s="315"/>
      <c r="AT657" s="315"/>
      <c r="AU657" s="315"/>
      <c r="AV657" s="315"/>
      <c r="AW657" s="315"/>
      <c r="AX657" s="315"/>
      <c r="BU657" s="132"/>
      <c r="BV657" s="132"/>
      <c r="BW657" s="132"/>
      <c r="BX657" s="132"/>
      <c r="BY657" s="132"/>
      <c r="BZ657" s="132"/>
      <c r="CA657" s="132"/>
      <c r="CB657" s="132"/>
      <c r="CC657" s="132"/>
      <c r="CD657" s="132"/>
      <c r="CE657" s="132"/>
      <c r="CF657" s="132"/>
      <c r="CG657" s="132"/>
      <c r="CH657" s="132"/>
      <c r="CI657" s="132"/>
      <c r="CP657" s="161"/>
      <c r="CQ657" s="161"/>
      <c r="CR657" s="161"/>
      <c r="CS657" s="161"/>
      <c r="CT657" s="161"/>
      <c r="CU657" s="161"/>
      <c r="CV657" s="161"/>
      <c r="CW657" s="161"/>
      <c r="CX657" s="161"/>
      <c r="CY657" s="161"/>
      <c r="CZ657" s="161"/>
      <c r="DA657" s="161"/>
      <c r="DB657" s="161"/>
      <c r="DC657" s="161"/>
      <c r="DD657" s="161"/>
    </row>
    <row r="658" spans="1:108" x14ac:dyDescent="0.2">
      <c r="A658" s="476">
        <v>31</v>
      </c>
      <c r="B658" s="577" t="s">
        <v>791</v>
      </c>
      <c r="C658" s="578" t="s">
        <v>761</v>
      </c>
      <c r="D658" s="390"/>
      <c r="E658" s="390"/>
      <c r="F658" s="390"/>
      <c r="G658" s="568" t="s">
        <v>727</v>
      </c>
      <c r="H658" s="390"/>
      <c r="I658" s="312"/>
      <c r="J658" s="467"/>
      <c r="K658" s="568" t="s">
        <v>710</v>
      </c>
      <c r="L658" s="573">
        <v>1790.25</v>
      </c>
      <c r="M658" s="461"/>
      <c r="N658" s="477"/>
      <c r="O658" s="472"/>
      <c r="T658" s="206"/>
      <c r="U658" s="206"/>
      <c r="V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315"/>
      <c r="AK658" s="315"/>
      <c r="AL658" s="315"/>
      <c r="AM658" s="315"/>
      <c r="AN658" s="315"/>
      <c r="AO658" s="315"/>
      <c r="AP658" s="315"/>
      <c r="AQ658" s="315"/>
      <c r="AR658" s="315"/>
      <c r="AS658" s="315"/>
      <c r="AT658" s="315"/>
      <c r="AU658" s="315"/>
      <c r="AV658" s="315"/>
      <c r="AW658" s="315"/>
      <c r="AX658" s="315"/>
      <c r="BU658" s="132"/>
      <c r="BV658" s="132"/>
      <c r="BW658" s="132"/>
      <c r="BX658" s="132"/>
      <c r="BY658" s="132"/>
      <c r="BZ658" s="132"/>
      <c r="CA658" s="132"/>
      <c r="CB658" s="132"/>
      <c r="CC658" s="132"/>
      <c r="CD658" s="132"/>
      <c r="CE658" s="132"/>
      <c r="CF658" s="132"/>
      <c r="CG658" s="132"/>
      <c r="CH658" s="132"/>
      <c r="CI658" s="132"/>
      <c r="CP658" s="161"/>
      <c r="CQ658" s="161"/>
      <c r="CR658" s="161"/>
      <c r="CS658" s="161"/>
      <c r="CT658" s="161"/>
      <c r="CU658" s="161"/>
      <c r="CV658" s="161"/>
      <c r="CW658" s="161"/>
      <c r="CX658" s="161"/>
      <c r="CY658" s="161"/>
      <c r="CZ658" s="161"/>
      <c r="DA658" s="161"/>
      <c r="DB658" s="161"/>
      <c r="DC658" s="161"/>
      <c r="DD658" s="161"/>
    </row>
    <row r="659" spans="1:108" x14ac:dyDescent="0.2">
      <c r="A659" s="476">
        <v>32</v>
      </c>
      <c r="B659" s="577" t="s">
        <v>792</v>
      </c>
      <c r="C659" s="578" t="s">
        <v>761</v>
      </c>
      <c r="D659" s="390"/>
      <c r="E659" s="390"/>
      <c r="F659" s="390"/>
      <c r="G659" s="568" t="s">
        <v>727</v>
      </c>
      <c r="H659" s="390"/>
      <c r="I659" s="312"/>
      <c r="J659" s="376"/>
      <c r="K659" s="568" t="s">
        <v>710</v>
      </c>
      <c r="L659" s="573">
        <v>693.50400000000002</v>
      </c>
      <c r="M659" s="461"/>
      <c r="N659" s="310"/>
      <c r="O659" s="472"/>
      <c r="T659" s="206"/>
      <c r="U659" s="206"/>
      <c r="V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315"/>
      <c r="AK659" s="315"/>
      <c r="AL659" s="315"/>
      <c r="AM659" s="315"/>
      <c r="AN659" s="315"/>
      <c r="AO659" s="315"/>
      <c r="AP659" s="315"/>
      <c r="AQ659" s="315"/>
      <c r="AR659" s="315"/>
      <c r="AS659" s="315"/>
      <c r="AT659" s="315"/>
      <c r="AU659" s="315"/>
      <c r="AV659" s="315"/>
      <c r="AW659" s="315"/>
      <c r="AX659" s="315"/>
      <c r="BU659" s="132"/>
      <c r="BV659" s="132"/>
      <c r="BW659" s="132"/>
      <c r="BX659" s="132"/>
      <c r="BY659" s="132"/>
      <c r="BZ659" s="132"/>
      <c r="CA659" s="132"/>
      <c r="CB659" s="132"/>
      <c r="CC659" s="132"/>
      <c r="CD659" s="132"/>
      <c r="CE659" s="132"/>
      <c r="CF659" s="132"/>
      <c r="CG659" s="132"/>
      <c r="CH659" s="132"/>
      <c r="CI659" s="132"/>
      <c r="CP659" s="161"/>
      <c r="CQ659" s="161"/>
      <c r="CR659" s="161"/>
      <c r="CS659" s="161"/>
      <c r="CT659" s="161"/>
      <c r="CU659" s="161"/>
      <c r="CV659" s="161"/>
      <c r="CW659" s="161"/>
      <c r="CX659" s="161"/>
      <c r="CY659" s="161"/>
      <c r="CZ659" s="161"/>
      <c r="DA659" s="161"/>
      <c r="DB659" s="161"/>
      <c r="DC659" s="161"/>
      <c r="DD659" s="161"/>
    </row>
    <row r="660" spans="1:108" x14ac:dyDescent="0.2">
      <c r="A660" s="476">
        <v>33</v>
      </c>
      <c r="B660" s="577" t="s">
        <v>793</v>
      </c>
      <c r="C660" s="578" t="s">
        <v>761</v>
      </c>
      <c r="D660" s="390"/>
      <c r="E660" s="390"/>
      <c r="F660" s="390"/>
      <c r="G660" s="568" t="s">
        <v>727</v>
      </c>
      <c r="H660" s="390"/>
      <c r="I660" s="312"/>
      <c r="J660" s="467"/>
      <c r="K660" s="568" t="s">
        <v>710</v>
      </c>
      <c r="L660" s="573">
        <v>2851.3</v>
      </c>
      <c r="M660" s="461"/>
      <c r="N660" s="310"/>
      <c r="O660" s="472"/>
      <c r="T660" s="206"/>
      <c r="U660" s="206"/>
      <c r="V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315"/>
      <c r="AK660" s="315"/>
      <c r="AL660" s="315"/>
      <c r="AM660" s="315"/>
      <c r="AN660" s="315"/>
      <c r="AO660" s="315"/>
      <c r="AP660" s="315"/>
      <c r="AQ660" s="315"/>
      <c r="AR660" s="315"/>
      <c r="AS660" s="315"/>
      <c r="AT660" s="315"/>
      <c r="AU660" s="315"/>
      <c r="AV660" s="315"/>
      <c r="AW660" s="315"/>
      <c r="AX660" s="315"/>
      <c r="BU660" s="132"/>
      <c r="BV660" s="132"/>
      <c r="BW660" s="132"/>
      <c r="BX660" s="132"/>
      <c r="BY660" s="132"/>
      <c r="BZ660" s="132"/>
      <c r="CA660" s="132"/>
      <c r="CB660" s="132"/>
      <c r="CC660" s="132"/>
      <c r="CD660" s="132"/>
      <c r="CE660" s="132"/>
      <c r="CF660" s="132"/>
      <c r="CG660" s="132"/>
      <c r="CH660" s="132"/>
      <c r="CI660" s="132"/>
      <c r="CP660" s="161"/>
      <c r="CQ660" s="161"/>
      <c r="CR660" s="161"/>
      <c r="CS660" s="161"/>
      <c r="CT660" s="161"/>
      <c r="CU660" s="161"/>
      <c r="CV660" s="161"/>
      <c r="CW660" s="161"/>
      <c r="CX660" s="161"/>
      <c r="CY660" s="161"/>
      <c r="CZ660" s="161"/>
      <c r="DA660" s="161"/>
      <c r="DB660" s="161"/>
      <c r="DC660" s="161"/>
      <c r="DD660" s="161"/>
    </row>
    <row r="661" spans="1:108" ht="15.75" x14ac:dyDescent="0.2">
      <c r="A661" s="476">
        <v>34</v>
      </c>
      <c r="B661" s="577" t="s">
        <v>794</v>
      </c>
      <c r="C661" s="578" t="s">
        <v>761</v>
      </c>
      <c r="D661" s="311"/>
      <c r="E661" s="311"/>
      <c r="F661" s="311"/>
      <c r="G661" s="568" t="s">
        <v>727</v>
      </c>
      <c r="H661" s="472"/>
      <c r="I661" s="312"/>
      <c r="J661" s="467"/>
      <c r="K661" s="568" t="s">
        <v>710</v>
      </c>
      <c r="L661" s="573">
        <v>2458.6999999999998</v>
      </c>
      <c r="M661" s="461"/>
      <c r="N661" s="310"/>
      <c r="O661" s="210"/>
      <c r="T661" s="206"/>
      <c r="U661" s="206"/>
      <c r="V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315"/>
      <c r="AK661" s="315"/>
      <c r="AL661" s="315"/>
      <c r="AM661" s="315"/>
      <c r="AN661" s="315"/>
      <c r="AO661" s="315"/>
      <c r="AP661" s="315"/>
      <c r="AQ661" s="315"/>
      <c r="AR661" s="315"/>
      <c r="AS661" s="315"/>
      <c r="AT661" s="315"/>
      <c r="AU661" s="315"/>
      <c r="AV661" s="315"/>
      <c r="AW661" s="315"/>
      <c r="AX661" s="315"/>
      <c r="BU661" s="132"/>
      <c r="BV661" s="132"/>
      <c r="BW661" s="132"/>
      <c r="BX661" s="132"/>
      <c r="BY661" s="132"/>
      <c r="BZ661" s="132"/>
      <c r="CA661" s="132"/>
      <c r="CB661" s="132"/>
      <c r="CC661" s="132"/>
      <c r="CD661" s="132"/>
      <c r="CE661" s="132"/>
      <c r="CF661" s="132"/>
      <c r="CG661" s="132"/>
      <c r="CH661" s="132"/>
      <c r="CI661" s="132"/>
      <c r="CP661" s="161"/>
      <c r="CQ661" s="161"/>
      <c r="CR661" s="161"/>
      <c r="CS661" s="161"/>
      <c r="CT661" s="161"/>
      <c r="CU661" s="161"/>
      <c r="CV661" s="161"/>
      <c r="CW661" s="161"/>
      <c r="CX661" s="161"/>
      <c r="CY661" s="161"/>
      <c r="CZ661" s="161"/>
      <c r="DA661" s="161"/>
      <c r="DB661" s="161"/>
      <c r="DC661" s="161"/>
      <c r="DD661" s="161"/>
    </row>
    <row r="662" spans="1:108" ht="15.75" x14ac:dyDescent="0.2">
      <c r="A662" s="476">
        <v>35</v>
      </c>
      <c r="B662" s="577" t="s">
        <v>795</v>
      </c>
      <c r="C662" s="578" t="s">
        <v>761</v>
      </c>
      <c r="D662" s="390"/>
      <c r="E662" s="390"/>
      <c r="F662" s="390"/>
      <c r="G662" s="568" t="s">
        <v>727</v>
      </c>
      <c r="H662" s="472"/>
      <c r="I662" s="312"/>
      <c r="J662" s="467"/>
      <c r="K662" s="568" t="s">
        <v>710</v>
      </c>
      <c r="L662" s="573">
        <v>2056.46</v>
      </c>
      <c r="M662" s="461"/>
      <c r="N662" s="310"/>
      <c r="O662" s="210"/>
      <c r="T662" s="206"/>
      <c r="U662" s="206"/>
      <c r="V662" s="215"/>
      <c r="X662" s="215"/>
      <c r="Y662" s="215"/>
      <c r="Z662" s="215"/>
      <c r="AA662" s="215"/>
      <c r="AB662" s="215"/>
      <c r="AC662" s="215"/>
      <c r="AD662" s="215"/>
      <c r="AE662" s="215"/>
      <c r="AF662" s="215"/>
      <c r="AG662" s="215"/>
      <c r="AH662" s="215"/>
      <c r="AI662" s="215"/>
      <c r="AJ662" s="315"/>
      <c r="AK662" s="315"/>
      <c r="AL662" s="315"/>
      <c r="AM662" s="315"/>
      <c r="AN662" s="315"/>
      <c r="AO662" s="315"/>
      <c r="AP662" s="315"/>
      <c r="AQ662" s="315"/>
      <c r="AR662" s="315"/>
      <c r="AS662" s="315"/>
      <c r="AT662" s="315"/>
      <c r="AU662" s="315"/>
      <c r="AV662" s="315"/>
      <c r="AW662" s="315"/>
      <c r="AX662" s="315"/>
      <c r="BU662" s="132"/>
      <c r="BV662" s="132"/>
      <c r="BW662" s="132"/>
      <c r="BX662" s="132"/>
      <c r="BY662" s="132"/>
      <c r="BZ662" s="132"/>
      <c r="CA662" s="132"/>
      <c r="CB662" s="132"/>
      <c r="CC662" s="132"/>
      <c r="CD662" s="132"/>
      <c r="CE662" s="132"/>
      <c r="CF662" s="132"/>
      <c r="CG662" s="132"/>
      <c r="CH662" s="132"/>
      <c r="CI662" s="132"/>
      <c r="CP662" s="161"/>
      <c r="CQ662" s="161"/>
      <c r="CR662" s="161"/>
      <c r="CS662" s="161"/>
      <c r="CT662" s="161"/>
      <c r="CU662" s="161"/>
      <c r="CV662" s="161"/>
      <c r="CW662" s="161"/>
      <c r="CX662" s="161"/>
      <c r="CY662" s="161"/>
      <c r="CZ662" s="161"/>
      <c r="DA662" s="161"/>
      <c r="DB662" s="161"/>
      <c r="DC662" s="161"/>
      <c r="DD662" s="161"/>
    </row>
    <row r="663" spans="1:108" ht="13.5" x14ac:dyDescent="0.2">
      <c r="A663" s="476">
        <v>36</v>
      </c>
      <c r="B663" s="577" t="s">
        <v>796</v>
      </c>
      <c r="C663" s="578" t="s">
        <v>761</v>
      </c>
      <c r="D663" s="487"/>
      <c r="E663" s="487"/>
      <c r="F663" s="487"/>
      <c r="G663" s="568" t="s">
        <v>727</v>
      </c>
      <c r="H663" s="487"/>
      <c r="I663" s="487"/>
      <c r="J663" s="487"/>
      <c r="K663" s="568" t="s">
        <v>710</v>
      </c>
      <c r="L663" s="573">
        <v>2056.46</v>
      </c>
      <c r="M663" s="487"/>
      <c r="N663" s="487"/>
      <c r="O663" s="484"/>
      <c r="T663" s="206"/>
      <c r="U663" s="206"/>
      <c r="V663" s="215"/>
      <c r="X663" s="215"/>
      <c r="Y663" s="215"/>
      <c r="Z663" s="215"/>
      <c r="AA663" s="215"/>
      <c r="AB663" s="215"/>
      <c r="AC663" s="215"/>
      <c r="AD663" s="215"/>
      <c r="AE663" s="215"/>
      <c r="AF663" s="215"/>
      <c r="AG663" s="215"/>
      <c r="AH663" s="215"/>
      <c r="AI663" s="215"/>
      <c r="AJ663" s="315"/>
      <c r="AK663" s="315"/>
      <c r="AL663" s="315"/>
      <c r="AM663" s="315"/>
      <c r="AN663" s="315"/>
      <c r="AO663" s="315"/>
      <c r="AP663" s="315"/>
      <c r="AQ663" s="315"/>
      <c r="AR663" s="315"/>
      <c r="AS663" s="315"/>
      <c r="AT663" s="315"/>
      <c r="AU663" s="315"/>
      <c r="AV663" s="315"/>
      <c r="AW663" s="315"/>
      <c r="AX663" s="315"/>
      <c r="BU663" s="132"/>
      <c r="BV663" s="132"/>
      <c r="BW663" s="132"/>
      <c r="BX663" s="132"/>
      <c r="BY663" s="132"/>
      <c r="BZ663" s="132"/>
      <c r="CA663" s="132"/>
      <c r="CB663" s="132"/>
      <c r="CC663" s="132"/>
      <c r="CD663" s="132"/>
      <c r="CE663" s="132"/>
      <c r="CF663" s="132"/>
      <c r="CG663" s="132"/>
      <c r="CH663" s="132"/>
      <c r="CI663" s="132"/>
      <c r="CP663" s="161"/>
      <c r="CQ663" s="161"/>
      <c r="CR663" s="161"/>
      <c r="CS663" s="161"/>
      <c r="CT663" s="161"/>
      <c r="CU663" s="161"/>
      <c r="CV663" s="161"/>
      <c r="CW663" s="161"/>
      <c r="CX663" s="161"/>
      <c r="CY663" s="161"/>
      <c r="CZ663" s="161"/>
      <c r="DA663" s="161"/>
      <c r="DB663" s="161"/>
      <c r="DC663" s="161"/>
      <c r="DD663" s="161"/>
    </row>
    <row r="664" spans="1:108" ht="13.5" x14ac:dyDescent="0.2">
      <c r="A664" s="476">
        <v>37</v>
      </c>
      <c r="B664" s="577" t="s">
        <v>797</v>
      </c>
      <c r="C664" s="578" t="s">
        <v>761</v>
      </c>
      <c r="D664" s="487"/>
      <c r="E664" s="487"/>
      <c r="F664" s="487"/>
      <c r="G664" s="568" t="s">
        <v>727</v>
      </c>
      <c r="H664" s="487"/>
      <c r="I664" s="487"/>
      <c r="J664" s="487"/>
      <c r="K664" s="568" t="s">
        <v>710</v>
      </c>
      <c r="L664" s="573">
        <v>4084.71</v>
      </c>
      <c r="M664" s="487"/>
      <c r="N664" s="487"/>
      <c r="O664" s="484"/>
      <c r="T664" s="206"/>
      <c r="U664" s="206"/>
      <c r="V664" s="215"/>
      <c r="X664" s="215"/>
      <c r="Y664" s="215"/>
      <c r="Z664" s="215"/>
      <c r="AA664" s="215"/>
      <c r="AB664" s="215"/>
      <c r="AC664" s="215"/>
      <c r="AD664" s="215"/>
      <c r="AE664" s="215"/>
      <c r="AF664" s="215"/>
      <c r="AG664" s="215"/>
      <c r="AH664" s="215"/>
      <c r="AI664" s="215"/>
      <c r="AJ664" s="315"/>
      <c r="AK664" s="315"/>
      <c r="AL664" s="315"/>
      <c r="AM664" s="315"/>
      <c r="AN664" s="315"/>
      <c r="AO664" s="315"/>
      <c r="AP664" s="315"/>
      <c r="AQ664" s="315"/>
      <c r="AR664" s="315"/>
      <c r="AS664" s="315"/>
      <c r="AT664" s="315"/>
      <c r="AU664" s="315"/>
      <c r="AV664" s="315"/>
      <c r="AW664" s="315"/>
      <c r="AX664" s="315"/>
      <c r="BU664" s="132"/>
      <c r="BV664" s="132"/>
      <c r="BW664" s="132"/>
      <c r="BX664" s="132"/>
      <c r="BY664" s="132"/>
      <c r="BZ664" s="132"/>
      <c r="CA664" s="132"/>
      <c r="CB664" s="132"/>
      <c r="CC664" s="132"/>
      <c r="CD664" s="132"/>
      <c r="CE664" s="132"/>
      <c r="CF664" s="132"/>
      <c r="CG664" s="132"/>
      <c r="CH664" s="132"/>
      <c r="CI664" s="132"/>
      <c r="CP664" s="161"/>
      <c r="CQ664" s="161"/>
      <c r="CR664" s="161"/>
      <c r="CS664" s="161"/>
      <c r="CT664" s="161"/>
      <c r="CU664" s="161"/>
      <c r="CV664" s="161"/>
      <c r="CW664" s="161"/>
      <c r="CX664" s="161"/>
      <c r="CY664" s="161"/>
      <c r="CZ664" s="161"/>
      <c r="DA664" s="161"/>
      <c r="DB664" s="161"/>
      <c r="DC664" s="161"/>
      <c r="DD664" s="161"/>
    </row>
    <row r="665" spans="1:108" x14ac:dyDescent="0.2">
      <c r="A665" s="476">
        <v>38</v>
      </c>
      <c r="B665" s="577" t="s">
        <v>798</v>
      </c>
      <c r="C665" s="578" t="s">
        <v>761</v>
      </c>
      <c r="D665" s="390"/>
      <c r="E665" s="390"/>
      <c r="F665" s="390"/>
      <c r="G665" s="568" t="s">
        <v>727</v>
      </c>
      <c r="H665" s="390"/>
      <c r="I665" s="312"/>
      <c r="J665" s="467"/>
      <c r="K665" s="568" t="s">
        <v>710</v>
      </c>
      <c r="L665" s="573">
        <v>1405</v>
      </c>
      <c r="M665" s="461"/>
      <c r="N665" s="477"/>
      <c r="O665" s="472"/>
      <c r="T665" s="206"/>
      <c r="U665" s="206"/>
      <c r="V665" s="215"/>
      <c r="X665" s="215"/>
      <c r="Y665" s="215"/>
      <c r="Z665" s="215"/>
      <c r="AA665" s="215"/>
      <c r="AB665" s="215"/>
      <c r="AC665" s="215"/>
      <c r="AD665" s="215"/>
      <c r="AE665" s="215"/>
      <c r="AF665" s="215"/>
      <c r="AG665" s="215"/>
      <c r="AH665" s="215"/>
      <c r="AI665" s="215"/>
      <c r="AJ665" s="315"/>
      <c r="AK665" s="315"/>
      <c r="AL665" s="315"/>
      <c r="AM665" s="315"/>
      <c r="AN665" s="315"/>
      <c r="AO665" s="315"/>
      <c r="AP665" s="315"/>
      <c r="AQ665" s="315"/>
      <c r="AR665" s="315"/>
      <c r="AS665" s="315"/>
      <c r="AT665" s="315"/>
      <c r="AU665" s="315"/>
      <c r="AV665" s="315"/>
      <c r="AW665" s="315"/>
      <c r="AX665" s="315"/>
      <c r="BU665" s="132"/>
      <c r="BV665" s="132"/>
      <c r="BW665" s="132"/>
      <c r="BX665" s="132"/>
      <c r="BY665" s="132"/>
      <c r="BZ665" s="132"/>
      <c r="CA665" s="132"/>
      <c r="CB665" s="132"/>
      <c r="CC665" s="132"/>
      <c r="CD665" s="132"/>
      <c r="CE665" s="132"/>
      <c r="CF665" s="132"/>
      <c r="CG665" s="132"/>
      <c r="CH665" s="132"/>
      <c r="CI665" s="132"/>
      <c r="CP665" s="161"/>
      <c r="CQ665" s="161"/>
      <c r="CR665" s="161"/>
      <c r="CS665" s="161"/>
      <c r="CT665" s="161"/>
      <c r="CU665" s="161"/>
      <c r="CV665" s="161"/>
      <c r="CW665" s="161"/>
      <c r="CX665" s="161"/>
      <c r="CY665" s="161"/>
      <c r="CZ665" s="161"/>
      <c r="DA665" s="161"/>
      <c r="DB665" s="161"/>
      <c r="DC665" s="161"/>
      <c r="DD665" s="161"/>
    </row>
    <row r="666" spans="1:108" x14ac:dyDescent="0.2">
      <c r="A666" s="476">
        <v>39</v>
      </c>
      <c r="B666" s="577" t="s">
        <v>799</v>
      </c>
      <c r="C666" s="578" t="s">
        <v>761</v>
      </c>
      <c r="D666" s="390"/>
      <c r="E666" s="390"/>
      <c r="F666" s="390"/>
      <c r="G666" s="568" t="s">
        <v>727</v>
      </c>
      <c r="H666" s="390"/>
      <c r="I666" s="312"/>
      <c r="J666" s="376"/>
      <c r="K666" s="568" t="s">
        <v>710</v>
      </c>
      <c r="L666" s="573">
        <v>2544.66</v>
      </c>
      <c r="M666" s="461"/>
      <c r="N666" s="310"/>
      <c r="O666" s="472"/>
      <c r="T666" s="206"/>
      <c r="U666" s="206"/>
      <c r="V666" s="215"/>
      <c r="X666" s="215"/>
      <c r="Y666" s="215"/>
      <c r="Z666" s="215"/>
      <c r="AA666" s="215"/>
      <c r="AB666" s="215"/>
      <c r="AC666" s="215"/>
      <c r="AD666" s="215"/>
      <c r="AE666" s="215"/>
      <c r="AF666" s="215"/>
      <c r="AG666" s="215"/>
      <c r="AH666" s="215"/>
      <c r="AI666" s="215"/>
      <c r="AJ666" s="315"/>
      <c r="AK666" s="315"/>
      <c r="AL666" s="315"/>
      <c r="AM666" s="315"/>
      <c r="AN666" s="315"/>
      <c r="AO666" s="315"/>
      <c r="AP666" s="315"/>
      <c r="AQ666" s="315"/>
      <c r="AR666" s="315"/>
      <c r="AS666" s="315"/>
      <c r="AT666" s="315"/>
      <c r="AU666" s="315"/>
      <c r="AV666" s="315"/>
      <c r="AW666" s="315"/>
      <c r="AX666" s="315"/>
      <c r="BU666" s="132"/>
      <c r="BV666" s="132"/>
      <c r="BW666" s="132"/>
      <c r="BX666" s="132"/>
      <c r="BY666" s="132"/>
      <c r="BZ666" s="132"/>
      <c r="CA666" s="132"/>
      <c r="CB666" s="132"/>
      <c r="CC666" s="132"/>
      <c r="CD666" s="132"/>
      <c r="CE666" s="132"/>
      <c r="CF666" s="132"/>
      <c r="CG666" s="132"/>
      <c r="CH666" s="132"/>
      <c r="CI666" s="132"/>
      <c r="CP666" s="161"/>
      <c r="CQ666" s="161"/>
      <c r="CR666" s="161"/>
      <c r="CS666" s="161"/>
      <c r="CT666" s="161"/>
      <c r="CU666" s="161"/>
      <c r="CV666" s="161"/>
      <c r="CW666" s="161"/>
      <c r="CX666" s="161"/>
      <c r="CY666" s="161"/>
      <c r="CZ666" s="161"/>
      <c r="DA666" s="161"/>
      <c r="DB666" s="161"/>
      <c r="DC666" s="161"/>
      <c r="DD666" s="161"/>
    </row>
    <row r="667" spans="1:108" x14ac:dyDescent="0.2">
      <c r="A667" s="476">
        <v>40</v>
      </c>
      <c r="B667" s="577" t="s">
        <v>800</v>
      </c>
      <c r="C667" s="578" t="s">
        <v>761</v>
      </c>
      <c r="D667" s="390"/>
      <c r="E667" s="390"/>
      <c r="F667" s="390"/>
      <c r="G667" s="568" t="s">
        <v>727</v>
      </c>
      <c r="H667" s="390"/>
      <c r="I667" s="312"/>
      <c r="J667" s="467"/>
      <c r="K667" s="568" t="s">
        <v>710</v>
      </c>
      <c r="L667" s="573">
        <v>2994.45</v>
      </c>
      <c r="M667" s="461"/>
      <c r="N667" s="310"/>
      <c r="O667" s="472"/>
      <c r="T667" s="206"/>
      <c r="U667" s="206"/>
      <c r="V667" s="215"/>
      <c r="X667" s="215"/>
      <c r="Y667" s="215"/>
      <c r="Z667" s="215"/>
      <c r="AA667" s="215"/>
      <c r="AB667" s="215"/>
      <c r="AC667" s="215"/>
      <c r="AD667" s="215"/>
      <c r="AE667" s="215"/>
      <c r="AF667" s="215"/>
      <c r="AG667" s="215"/>
      <c r="AH667" s="215"/>
      <c r="AI667" s="215"/>
      <c r="AJ667" s="315"/>
      <c r="AK667" s="315"/>
      <c r="AL667" s="315"/>
      <c r="AM667" s="315"/>
      <c r="AN667" s="315"/>
      <c r="AO667" s="315"/>
      <c r="AP667" s="315"/>
      <c r="AQ667" s="315"/>
      <c r="AR667" s="315"/>
      <c r="AS667" s="315"/>
      <c r="AT667" s="315"/>
      <c r="AU667" s="315"/>
      <c r="AV667" s="315"/>
      <c r="AW667" s="315"/>
      <c r="AX667" s="315"/>
      <c r="BU667" s="132"/>
      <c r="BV667" s="132"/>
      <c r="BW667" s="132"/>
      <c r="BX667" s="132"/>
      <c r="BY667" s="132"/>
      <c r="BZ667" s="132"/>
      <c r="CA667" s="132"/>
      <c r="CB667" s="132"/>
      <c r="CC667" s="132"/>
      <c r="CD667" s="132"/>
      <c r="CE667" s="132"/>
      <c r="CF667" s="132"/>
      <c r="CG667" s="132"/>
      <c r="CH667" s="132"/>
      <c r="CI667" s="132"/>
      <c r="CP667" s="161"/>
      <c r="CQ667" s="161"/>
      <c r="CR667" s="161"/>
      <c r="CS667" s="161"/>
      <c r="CT667" s="161"/>
      <c r="CU667" s="161"/>
      <c r="CV667" s="161"/>
      <c r="CW667" s="161"/>
      <c r="CX667" s="161"/>
      <c r="CY667" s="161"/>
      <c r="CZ667" s="161"/>
      <c r="DA667" s="161"/>
      <c r="DB667" s="161"/>
      <c r="DC667" s="161"/>
      <c r="DD667" s="161"/>
    </row>
    <row r="668" spans="1:108" ht="15.75" x14ac:dyDescent="0.2">
      <c r="A668" s="476">
        <v>41</v>
      </c>
      <c r="B668" s="577" t="s">
        <v>801</v>
      </c>
      <c r="C668" s="578" t="s">
        <v>761</v>
      </c>
      <c r="D668" s="311"/>
      <c r="E668" s="311"/>
      <c r="F668" s="311"/>
      <c r="G668" s="568" t="s">
        <v>727</v>
      </c>
      <c r="H668" s="472"/>
      <c r="I668" s="312"/>
      <c r="J668" s="467"/>
      <c r="K668" s="568" t="s">
        <v>710</v>
      </c>
      <c r="L668" s="573">
        <v>4251.5199999999995</v>
      </c>
      <c r="M668" s="461"/>
      <c r="N668" s="310"/>
      <c r="O668" s="210"/>
      <c r="T668" s="206"/>
      <c r="U668" s="206"/>
      <c r="V668" s="215"/>
      <c r="X668" s="215"/>
      <c r="Y668" s="215"/>
      <c r="Z668" s="215"/>
      <c r="AA668" s="215"/>
      <c r="AB668" s="215"/>
      <c r="AC668" s="215"/>
      <c r="AD668" s="215"/>
      <c r="AE668" s="215"/>
      <c r="AF668" s="215"/>
      <c r="AG668" s="215"/>
      <c r="AH668" s="215"/>
      <c r="AI668" s="215"/>
      <c r="AJ668" s="315"/>
      <c r="AK668" s="315"/>
      <c r="AL668" s="315"/>
      <c r="AM668" s="315"/>
      <c r="AN668" s="315"/>
      <c r="AO668" s="315"/>
      <c r="AP668" s="315"/>
      <c r="AQ668" s="315"/>
      <c r="AR668" s="315"/>
      <c r="AS668" s="315"/>
      <c r="AT668" s="315"/>
      <c r="AU668" s="315"/>
      <c r="AV668" s="315"/>
      <c r="AW668" s="315"/>
      <c r="AX668" s="315"/>
      <c r="BU668" s="132"/>
      <c r="BV668" s="132"/>
      <c r="BW668" s="132"/>
      <c r="BX668" s="132"/>
      <c r="BY668" s="132"/>
      <c r="BZ668" s="132"/>
      <c r="CA668" s="132"/>
      <c r="CB668" s="132"/>
      <c r="CC668" s="132"/>
      <c r="CD668" s="132"/>
      <c r="CE668" s="132"/>
      <c r="CF668" s="132"/>
      <c r="CG668" s="132"/>
      <c r="CH668" s="132"/>
      <c r="CI668" s="132"/>
      <c r="CP668" s="161"/>
      <c r="CQ668" s="161"/>
      <c r="CR668" s="161"/>
      <c r="CS668" s="161"/>
      <c r="CT668" s="161"/>
      <c r="CU668" s="161"/>
      <c r="CV668" s="161"/>
      <c r="CW668" s="161"/>
      <c r="CX668" s="161"/>
      <c r="CY668" s="161"/>
      <c r="CZ668" s="161"/>
      <c r="DA668" s="161"/>
      <c r="DB668" s="161"/>
      <c r="DC668" s="161"/>
      <c r="DD668" s="161"/>
    </row>
    <row r="669" spans="1:108" ht="15.75" x14ac:dyDescent="0.2">
      <c r="A669" s="476">
        <v>42</v>
      </c>
      <c r="B669" s="577" t="s">
        <v>802</v>
      </c>
      <c r="C669" s="578" t="s">
        <v>761</v>
      </c>
      <c r="D669" s="390"/>
      <c r="E669" s="390"/>
      <c r="F669" s="390"/>
      <c r="G669" s="568" t="s">
        <v>727</v>
      </c>
      <c r="H669" s="472"/>
      <c r="I669" s="312"/>
      <c r="J669" s="467"/>
      <c r="K669" s="568" t="s">
        <v>710</v>
      </c>
      <c r="L669" s="573">
        <v>2837.5339999999997</v>
      </c>
      <c r="M669" s="461"/>
      <c r="N669" s="310"/>
      <c r="O669" s="210"/>
      <c r="T669" s="206"/>
      <c r="U669" s="206"/>
      <c r="V669" s="215"/>
      <c r="X669" s="215"/>
      <c r="Y669" s="215"/>
      <c r="Z669" s="215"/>
      <c r="AA669" s="215"/>
      <c r="AB669" s="215"/>
      <c r="AC669" s="215"/>
      <c r="AD669" s="215"/>
      <c r="AE669" s="215"/>
      <c r="AF669" s="215"/>
      <c r="AG669" s="215"/>
      <c r="AH669" s="215"/>
      <c r="AI669" s="215"/>
      <c r="AJ669" s="315"/>
      <c r="AK669" s="315"/>
      <c r="AL669" s="315"/>
      <c r="AM669" s="315"/>
      <c r="AN669" s="315"/>
      <c r="AO669" s="315"/>
      <c r="AP669" s="315"/>
      <c r="AQ669" s="315"/>
      <c r="AR669" s="315"/>
      <c r="AS669" s="315"/>
      <c r="AT669" s="315"/>
      <c r="AU669" s="315"/>
      <c r="AV669" s="315"/>
      <c r="AW669" s="315"/>
      <c r="AX669" s="315"/>
      <c r="BU669" s="132"/>
      <c r="BV669" s="132"/>
      <c r="BW669" s="132"/>
      <c r="BX669" s="132"/>
      <c r="BY669" s="132"/>
      <c r="BZ669" s="132"/>
      <c r="CA669" s="132"/>
      <c r="CB669" s="132"/>
      <c r="CC669" s="132"/>
      <c r="CD669" s="132"/>
      <c r="CE669" s="132"/>
      <c r="CF669" s="132"/>
      <c r="CG669" s="132"/>
      <c r="CH669" s="132"/>
      <c r="CI669" s="132"/>
      <c r="CP669" s="161"/>
      <c r="CQ669" s="161"/>
      <c r="CR669" s="161"/>
      <c r="CS669" s="161"/>
      <c r="CT669" s="161"/>
      <c r="CU669" s="161"/>
      <c r="CV669" s="161"/>
      <c r="CW669" s="161"/>
      <c r="CX669" s="161"/>
      <c r="CY669" s="161"/>
      <c r="CZ669" s="161"/>
      <c r="DA669" s="161"/>
      <c r="DB669" s="161"/>
      <c r="DC669" s="161"/>
      <c r="DD669" s="161"/>
    </row>
    <row r="670" spans="1:108" ht="13.5" x14ac:dyDescent="0.2">
      <c r="A670" s="476">
        <v>43</v>
      </c>
      <c r="B670" s="577" t="s">
        <v>803</v>
      </c>
      <c r="C670" s="578" t="s">
        <v>761</v>
      </c>
      <c r="D670" s="487"/>
      <c r="E670" s="487"/>
      <c r="F670" s="487"/>
      <c r="G670" s="568" t="s">
        <v>727</v>
      </c>
      <c r="H670" s="487"/>
      <c r="I670" s="487"/>
      <c r="J670" s="487"/>
      <c r="K670" s="568" t="s">
        <v>710</v>
      </c>
      <c r="L670" s="573">
        <v>1822.9032000000002</v>
      </c>
      <c r="M670" s="487"/>
      <c r="N670" s="487"/>
      <c r="O670" s="484"/>
      <c r="T670" s="206"/>
      <c r="U670" s="206"/>
      <c r="V670" s="215"/>
      <c r="X670" s="215"/>
      <c r="Y670" s="215"/>
      <c r="Z670" s="215"/>
      <c r="AA670" s="215"/>
      <c r="AB670" s="215"/>
      <c r="AC670" s="215"/>
      <c r="AD670" s="215"/>
      <c r="AE670" s="215"/>
      <c r="AF670" s="215"/>
      <c r="AG670" s="215"/>
      <c r="AH670" s="215"/>
      <c r="AI670" s="215"/>
      <c r="AJ670" s="315"/>
      <c r="AK670" s="315"/>
      <c r="AL670" s="315"/>
      <c r="AM670" s="315"/>
      <c r="AN670" s="315"/>
      <c r="AO670" s="315"/>
      <c r="AP670" s="315"/>
      <c r="AQ670" s="315"/>
      <c r="AR670" s="315"/>
      <c r="AS670" s="315"/>
      <c r="AT670" s="315"/>
      <c r="AU670" s="315"/>
      <c r="AV670" s="315"/>
      <c r="AW670" s="315"/>
      <c r="AX670" s="315"/>
      <c r="BU670" s="132"/>
      <c r="BV670" s="132"/>
      <c r="BW670" s="132"/>
      <c r="BX670" s="132"/>
      <c r="BY670" s="132"/>
      <c r="BZ670" s="132"/>
      <c r="CA670" s="132"/>
      <c r="CB670" s="132"/>
      <c r="CC670" s="132"/>
      <c r="CD670" s="132"/>
      <c r="CE670" s="132"/>
      <c r="CF670" s="132"/>
      <c r="CG670" s="132"/>
      <c r="CH670" s="132"/>
      <c r="CI670" s="132"/>
      <c r="CP670" s="161"/>
      <c r="CQ670" s="161"/>
      <c r="CR670" s="161"/>
      <c r="CS670" s="161"/>
      <c r="CT670" s="161"/>
      <c r="CU670" s="161"/>
      <c r="CV670" s="161"/>
      <c r="CW670" s="161"/>
      <c r="CX670" s="161"/>
      <c r="CY670" s="161"/>
      <c r="CZ670" s="161"/>
      <c r="DA670" s="161"/>
      <c r="DB670" s="161"/>
      <c r="DC670" s="161"/>
      <c r="DD670" s="161"/>
    </row>
    <row r="671" spans="1:108" ht="13.5" x14ac:dyDescent="0.2">
      <c r="A671" s="476">
        <v>44</v>
      </c>
      <c r="B671" s="577" t="s">
        <v>804</v>
      </c>
      <c r="C671" s="578" t="s">
        <v>761</v>
      </c>
      <c r="D671" s="487"/>
      <c r="E671" s="487"/>
      <c r="F671" s="487"/>
      <c r="G671" s="568" t="s">
        <v>727</v>
      </c>
      <c r="H671" s="487"/>
      <c r="I671" s="487"/>
      <c r="J671" s="487"/>
      <c r="K671" s="568" t="s">
        <v>710</v>
      </c>
      <c r="L671" s="573">
        <v>1405.1151000000002</v>
      </c>
      <c r="M671" s="487"/>
      <c r="N671" s="487"/>
      <c r="O671" s="484"/>
      <c r="T671" s="206"/>
      <c r="U671" s="206"/>
      <c r="V671" s="215"/>
      <c r="X671" s="215"/>
      <c r="Y671" s="215"/>
      <c r="Z671" s="215"/>
      <c r="AA671" s="215"/>
      <c r="AB671" s="215"/>
      <c r="AC671" s="215"/>
      <c r="AD671" s="215"/>
      <c r="AE671" s="215"/>
      <c r="AF671" s="215"/>
      <c r="AG671" s="215"/>
      <c r="AH671" s="215"/>
      <c r="AI671" s="215"/>
      <c r="AJ671" s="315"/>
      <c r="AK671" s="315"/>
      <c r="AL671" s="315"/>
      <c r="AM671" s="315"/>
      <c r="AN671" s="315"/>
      <c r="AO671" s="315"/>
      <c r="AP671" s="315"/>
      <c r="AQ671" s="315"/>
      <c r="AR671" s="315"/>
      <c r="AS671" s="315"/>
      <c r="AT671" s="315"/>
      <c r="AU671" s="315"/>
      <c r="AV671" s="315"/>
      <c r="AW671" s="315"/>
      <c r="AX671" s="315"/>
      <c r="BU671" s="132"/>
      <c r="BV671" s="132"/>
      <c r="BW671" s="132"/>
      <c r="BX671" s="132"/>
      <c r="BY671" s="132"/>
      <c r="BZ671" s="132"/>
      <c r="CA671" s="132"/>
      <c r="CB671" s="132"/>
      <c r="CC671" s="132"/>
      <c r="CD671" s="132"/>
      <c r="CE671" s="132"/>
      <c r="CF671" s="132"/>
      <c r="CG671" s="132"/>
      <c r="CH671" s="132"/>
      <c r="CI671" s="132"/>
      <c r="CP671" s="161"/>
      <c r="CQ671" s="161"/>
      <c r="CR671" s="161"/>
      <c r="CS671" s="161"/>
      <c r="CT671" s="161"/>
      <c r="CU671" s="161"/>
      <c r="CV671" s="161"/>
      <c r="CW671" s="161"/>
      <c r="CX671" s="161"/>
      <c r="CY671" s="161"/>
      <c r="CZ671" s="161"/>
      <c r="DA671" s="161"/>
      <c r="DB671" s="161"/>
      <c r="DC671" s="161"/>
      <c r="DD671" s="161"/>
    </row>
    <row r="672" spans="1:108" x14ac:dyDescent="0.2">
      <c r="A672" s="476">
        <v>45</v>
      </c>
      <c r="B672" s="577" t="s">
        <v>805</v>
      </c>
      <c r="C672" s="578" t="s">
        <v>761</v>
      </c>
      <c r="D672" s="390"/>
      <c r="E672" s="390"/>
      <c r="F672" s="390"/>
      <c r="G672" s="568" t="s">
        <v>727</v>
      </c>
      <c r="H672" s="390"/>
      <c r="I672" s="312"/>
      <c r="J672" s="467"/>
      <c r="K672" s="568" t="s">
        <v>710</v>
      </c>
      <c r="L672" s="573">
        <v>1834.1175000000003</v>
      </c>
      <c r="M672" s="461"/>
      <c r="N672" s="477"/>
      <c r="O672" s="472"/>
      <c r="T672" s="206"/>
      <c r="U672" s="206"/>
      <c r="V672" s="215"/>
      <c r="X672" s="215"/>
      <c r="Y672" s="215"/>
      <c r="Z672" s="215"/>
      <c r="AA672" s="215"/>
      <c r="AB672" s="215"/>
      <c r="AC672" s="215"/>
      <c r="AD672" s="215"/>
      <c r="AE672" s="215"/>
      <c r="AF672" s="215"/>
      <c r="AG672" s="215"/>
      <c r="AH672" s="215"/>
      <c r="AI672" s="215"/>
      <c r="AJ672" s="315"/>
      <c r="AK672" s="315"/>
      <c r="AL672" s="315"/>
      <c r="AM672" s="315"/>
      <c r="AN672" s="315"/>
      <c r="AO672" s="315"/>
      <c r="AP672" s="315"/>
      <c r="AQ672" s="315"/>
      <c r="AR672" s="315"/>
      <c r="AS672" s="315"/>
      <c r="AT672" s="315"/>
      <c r="AU672" s="315"/>
      <c r="AV672" s="315"/>
      <c r="AW672" s="315"/>
      <c r="AX672" s="315"/>
      <c r="BU672" s="132"/>
      <c r="BV672" s="132"/>
      <c r="BW672" s="132"/>
      <c r="BX672" s="132"/>
      <c r="BY672" s="132"/>
      <c r="BZ672" s="132"/>
      <c r="CA672" s="132"/>
      <c r="CB672" s="132"/>
      <c r="CC672" s="132"/>
      <c r="CD672" s="132"/>
      <c r="CE672" s="132"/>
      <c r="CF672" s="132"/>
      <c r="CG672" s="132"/>
      <c r="CH672" s="132"/>
      <c r="CI672" s="132"/>
      <c r="CP672" s="161"/>
      <c r="CQ672" s="161"/>
      <c r="CR672" s="161"/>
      <c r="CS672" s="161"/>
      <c r="CT672" s="161"/>
      <c r="CU672" s="161"/>
      <c r="CV672" s="161"/>
      <c r="CW672" s="161"/>
      <c r="CX672" s="161"/>
      <c r="CY672" s="161"/>
      <c r="CZ672" s="161"/>
      <c r="DA672" s="161"/>
      <c r="DB672" s="161"/>
      <c r="DC672" s="161"/>
      <c r="DD672" s="161"/>
    </row>
    <row r="673" spans="1:108" x14ac:dyDescent="0.2">
      <c r="A673" s="476">
        <v>46</v>
      </c>
      <c r="B673" s="577" t="s">
        <v>806</v>
      </c>
      <c r="C673" s="578" t="s">
        <v>761</v>
      </c>
      <c r="D673" s="390"/>
      <c r="E673" s="390"/>
      <c r="F673" s="390"/>
      <c r="G673" s="568" t="s">
        <v>727</v>
      </c>
      <c r="H673" s="390"/>
      <c r="I673" s="312"/>
      <c r="J673" s="376"/>
      <c r="K673" s="568" t="s">
        <v>710</v>
      </c>
      <c r="L673" s="573">
        <v>1826.4043999999997</v>
      </c>
      <c r="M673" s="461"/>
      <c r="N673" s="310"/>
      <c r="O673" s="472"/>
      <c r="T673" s="206"/>
      <c r="U673" s="206"/>
      <c r="V673" s="215"/>
      <c r="X673" s="215"/>
      <c r="Y673" s="215"/>
      <c r="Z673" s="215"/>
      <c r="AA673" s="215"/>
      <c r="AB673" s="215"/>
      <c r="AC673" s="215"/>
      <c r="AD673" s="215"/>
      <c r="AE673" s="215"/>
      <c r="AF673" s="215"/>
      <c r="AG673" s="215"/>
      <c r="AH673" s="215"/>
      <c r="AI673" s="215"/>
      <c r="AJ673" s="315"/>
      <c r="AK673" s="315"/>
      <c r="AL673" s="315"/>
      <c r="AM673" s="315"/>
      <c r="AN673" s="315"/>
      <c r="AO673" s="315"/>
      <c r="AP673" s="315"/>
      <c r="AQ673" s="315"/>
      <c r="AR673" s="315"/>
      <c r="AS673" s="315"/>
      <c r="AT673" s="315"/>
      <c r="AU673" s="315"/>
      <c r="AV673" s="315"/>
      <c r="AW673" s="315"/>
      <c r="AX673" s="315"/>
      <c r="BU673" s="132"/>
      <c r="BV673" s="132"/>
      <c r="BW673" s="132"/>
      <c r="BX673" s="132"/>
      <c r="BY673" s="132"/>
      <c r="BZ673" s="132"/>
      <c r="CA673" s="132"/>
      <c r="CB673" s="132"/>
      <c r="CC673" s="132"/>
      <c r="CD673" s="132"/>
      <c r="CE673" s="132"/>
      <c r="CF673" s="132"/>
      <c r="CG673" s="132"/>
      <c r="CH673" s="132"/>
      <c r="CI673" s="132"/>
      <c r="CP673" s="161"/>
      <c r="CQ673" s="161"/>
      <c r="CR673" s="161"/>
      <c r="CS673" s="161"/>
      <c r="CT673" s="161"/>
      <c r="CU673" s="161"/>
      <c r="CV673" s="161"/>
      <c r="CW673" s="161"/>
      <c r="CX673" s="161"/>
      <c r="CY673" s="161"/>
      <c r="CZ673" s="161"/>
      <c r="DA673" s="161"/>
      <c r="DB673" s="161"/>
      <c r="DC673" s="161"/>
      <c r="DD673" s="161"/>
    </row>
    <row r="674" spans="1:108" x14ac:dyDescent="0.2">
      <c r="A674" s="476">
        <v>47</v>
      </c>
      <c r="B674" s="577" t="s">
        <v>807</v>
      </c>
      <c r="C674" s="578" t="s">
        <v>761</v>
      </c>
      <c r="D674" s="390"/>
      <c r="E674" s="390"/>
      <c r="F674" s="390"/>
      <c r="G674" s="568" t="s">
        <v>727</v>
      </c>
      <c r="H674" s="390"/>
      <c r="I674" s="312"/>
      <c r="J674" s="467"/>
      <c r="K674" s="568" t="s">
        <v>710</v>
      </c>
      <c r="L674" s="573">
        <v>1281.95</v>
      </c>
      <c r="M674" s="461"/>
      <c r="N674" s="310"/>
      <c r="O674" s="472"/>
      <c r="T674" s="206"/>
      <c r="U674" s="206"/>
      <c r="V674" s="215"/>
      <c r="X674" s="215"/>
      <c r="Y674" s="215"/>
      <c r="Z674" s="215"/>
      <c r="AA674" s="215"/>
      <c r="AB674" s="215"/>
      <c r="AC674" s="215"/>
      <c r="AD674" s="215"/>
      <c r="AE674" s="215"/>
      <c r="AF674" s="215"/>
      <c r="AG674" s="215"/>
      <c r="AH674" s="215"/>
      <c r="AI674" s="215"/>
      <c r="AJ674" s="315"/>
      <c r="AK674" s="315"/>
      <c r="AL674" s="315"/>
      <c r="AM674" s="315"/>
      <c r="AN674" s="315"/>
      <c r="AO674" s="315"/>
      <c r="AP674" s="315"/>
      <c r="AQ674" s="315"/>
      <c r="AR674" s="315"/>
      <c r="AS674" s="315"/>
      <c r="AT674" s="315"/>
      <c r="AU674" s="315"/>
      <c r="AV674" s="315"/>
      <c r="AW674" s="315"/>
      <c r="AX674" s="315"/>
      <c r="BU674" s="132"/>
      <c r="BV674" s="132"/>
      <c r="BW674" s="132"/>
      <c r="BX674" s="132"/>
      <c r="BY674" s="132"/>
      <c r="BZ674" s="132"/>
      <c r="CA674" s="132"/>
      <c r="CB674" s="132"/>
      <c r="CC674" s="132"/>
      <c r="CD674" s="132"/>
      <c r="CE674" s="132"/>
      <c r="CF674" s="132"/>
      <c r="CG674" s="132"/>
      <c r="CH674" s="132"/>
      <c r="CI674" s="132"/>
      <c r="CP674" s="161"/>
      <c r="CQ674" s="161"/>
      <c r="CR674" s="161"/>
      <c r="CS674" s="161"/>
      <c r="CT674" s="161"/>
      <c r="CU674" s="161"/>
      <c r="CV674" s="161"/>
      <c r="CW674" s="161"/>
      <c r="CX674" s="161"/>
      <c r="CY674" s="161"/>
      <c r="CZ674" s="161"/>
      <c r="DA674" s="161"/>
      <c r="DB674" s="161"/>
      <c r="DC674" s="161"/>
      <c r="DD674" s="161"/>
    </row>
    <row r="675" spans="1:108" ht="15.75" x14ac:dyDescent="0.2">
      <c r="A675" s="476">
        <v>48</v>
      </c>
      <c r="B675" s="577" t="s">
        <v>808</v>
      </c>
      <c r="C675" s="578" t="s">
        <v>761</v>
      </c>
      <c r="D675" s="311"/>
      <c r="E675" s="311"/>
      <c r="F675" s="311"/>
      <c r="G675" s="568" t="s">
        <v>727</v>
      </c>
      <c r="H675" s="472"/>
      <c r="I675" s="312"/>
      <c r="J675" s="467"/>
      <c r="K675" s="568" t="s">
        <v>710</v>
      </c>
      <c r="L675" s="573">
        <v>1088.6399999999999</v>
      </c>
      <c r="M675" s="461"/>
      <c r="N675" s="310"/>
      <c r="O675" s="210"/>
      <c r="T675" s="206"/>
      <c r="U675" s="206"/>
      <c r="V675" s="215"/>
      <c r="X675" s="215"/>
      <c r="Y675" s="215"/>
      <c r="Z675" s="215"/>
      <c r="AA675" s="215"/>
      <c r="AB675" s="215"/>
      <c r="AC675" s="215"/>
      <c r="AD675" s="215"/>
      <c r="AE675" s="215"/>
      <c r="AF675" s="215"/>
      <c r="AG675" s="215"/>
      <c r="AH675" s="215"/>
      <c r="AI675" s="215"/>
      <c r="AJ675" s="315"/>
      <c r="AK675" s="315"/>
      <c r="AL675" s="315"/>
      <c r="AM675" s="315"/>
      <c r="AN675" s="315"/>
      <c r="AO675" s="315"/>
      <c r="AP675" s="315"/>
      <c r="AQ675" s="315"/>
      <c r="AR675" s="315"/>
      <c r="AS675" s="315"/>
      <c r="AT675" s="315"/>
      <c r="AU675" s="315"/>
      <c r="AV675" s="315"/>
      <c r="AW675" s="315"/>
      <c r="AX675" s="315"/>
      <c r="BU675" s="132"/>
      <c r="BV675" s="132"/>
      <c r="BW675" s="132"/>
      <c r="BX675" s="132"/>
      <c r="BY675" s="132"/>
      <c r="BZ675" s="132"/>
      <c r="CA675" s="132"/>
      <c r="CB675" s="132"/>
      <c r="CC675" s="132"/>
      <c r="CD675" s="132"/>
      <c r="CE675" s="132"/>
      <c r="CF675" s="132"/>
      <c r="CG675" s="132"/>
      <c r="CH675" s="132"/>
      <c r="CI675" s="132"/>
      <c r="CP675" s="161"/>
      <c r="CQ675" s="161"/>
      <c r="CR675" s="161"/>
      <c r="CS675" s="161"/>
      <c r="CT675" s="161"/>
      <c r="CU675" s="161"/>
      <c r="CV675" s="161"/>
      <c r="CW675" s="161"/>
      <c r="CX675" s="161"/>
      <c r="CY675" s="161"/>
      <c r="CZ675" s="161"/>
      <c r="DA675" s="161"/>
      <c r="DB675" s="161"/>
      <c r="DC675" s="161"/>
      <c r="DD675" s="161"/>
    </row>
    <row r="676" spans="1:108" ht="15.75" x14ac:dyDescent="0.2">
      <c r="A676" s="476">
        <v>49</v>
      </c>
      <c r="B676" s="577" t="s">
        <v>809</v>
      </c>
      <c r="C676" s="578" t="s">
        <v>761</v>
      </c>
      <c r="D676" s="390"/>
      <c r="E676" s="390"/>
      <c r="F676" s="390"/>
      <c r="G676" s="568" t="s">
        <v>727</v>
      </c>
      <c r="H676" s="472"/>
      <c r="I676" s="312"/>
      <c r="J676" s="467"/>
      <c r="K676" s="568" t="s">
        <v>710</v>
      </c>
      <c r="L676" s="573">
        <v>721.41</v>
      </c>
      <c r="M676" s="461"/>
      <c r="N676" s="310"/>
      <c r="O676" s="210"/>
      <c r="T676" s="206"/>
      <c r="U676" s="206"/>
      <c r="V676" s="215"/>
      <c r="X676" s="215"/>
      <c r="Y676" s="215"/>
      <c r="Z676" s="215"/>
      <c r="AA676" s="215"/>
      <c r="AB676" s="215"/>
      <c r="AC676" s="215"/>
      <c r="AD676" s="215"/>
      <c r="AE676" s="215"/>
      <c r="AF676" s="215"/>
      <c r="AG676" s="215"/>
      <c r="AH676" s="215"/>
      <c r="AI676" s="215"/>
      <c r="AJ676" s="315"/>
      <c r="AK676" s="315"/>
      <c r="AL676" s="315"/>
      <c r="AM676" s="315"/>
      <c r="AN676" s="315"/>
      <c r="AO676" s="315"/>
      <c r="AP676" s="315"/>
      <c r="AQ676" s="315"/>
      <c r="AR676" s="315"/>
      <c r="AS676" s="315"/>
      <c r="AT676" s="315"/>
      <c r="AU676" s="315"/>
      <c r="AV676" s="315"/>
      <c r="AW676" s="315"/>
      <c r="AX676" s="315"/>
      <c r="BU676" s="132"/>
      <c r="BV676" s="132"/>
      <c r="BW676" s="132"/>
      <c r="BX676" s="132"/>
      <c r="BY676" s="132"/>
      <c r="BZ676" s="132"/>
      <c r="CA676" s="132"/>
      <c r="CB676" s="132"/>
      <c r="CC676" s="132"/>
      <c r="CD676" s="132"/>
      <c r="CE676" s="132"/>
      <c r="CF676" s="132"/>
      <c r="CG676" s="132"/>
      <c r="CH676" s="132"/>
      <c r="CI676" s="132"/>
      <c r="CP676" s="161"/>
      <c r="CQ676" s="161"/>
      <c r="CR676" s="161"/>
      <c r="CS676" s="161"/>
      <c r="CT676" s="161"/>
      <c r="CU676" s="161"/>
      <c r="CV676" s="161"/>
      <c r="CW676" s="161"/>
      <c r="CX676" s="161"/>
      <c r="CY676" s="161"/>
      <c r="CZ676" s="161"/>
      <c r="DA676" s="161"/>
      <c r="DB676" s="161"/>
      <c r="DC676" s="161"/>
      <c r="DD676" s="161"/>
    </row>
    <row r="677" spans="1:108" ht="13.5" x14ac:dyDescent="0.2">
      <c r="A677" s="476">
        <v>50</v>
      </c>
      <c r="B677" s="577" t="s">
        <v>810</v>
      </c>
      <c r="C677" s="578" t="s">
        <v>761</v>
      </c>
      <c r="D677" s="487"/>
      <c r="E677" s="487"/>
      <c r="F677" s="487"/>
      <c r="G677" s="568" t="s">
        <v>727</v>
      </c>
      <c r="H677" s="487"/>
      <c r="I677" s="487"/>
      <c r="J677" s="487"/>
      <c r="K677" s="568" t="s">
        <v>710</v>
      </c>
      <c r="L677" s="573">
        <v>2656.3687500000001</v>
      </c>
      <c r="M677" s="487"/>
      <c r="N677" s="487"/>
      <c r="O677" s="484"/>
      <c r="T677" s="206"/>
      <c r="U677" s="206"/>
      <c r="V677" s="215"/>
      <c r="X677" s="215"/>
      <c r="Y677" s="215"/>
      <c r="Z677" s="215"/>
      <c r="AA677" s="215"/>
      <c r="AB677" s="215"/>
      <c r="AC677" s="215"/>
      <c r="AD677" s="215"/>
      <c r="AE677" s="215"/>
      <c r="AF677" s="215"/>
      <c r="AG677" s="215"/>
      <c r="AH677" s="215"/>
      <c r="AI677" s="215"/>
      <c r="AJ677" s="315"/>
      <c r="AK677" s="315"/>
      <c r="AL677" s="315"/>
      <c r="AM677" s="315"/>
      <c r="AN677" s="315"/>
      <c r="AO677" s="315"/>
      <c r="AP677" s="315"/>
      <c r="AQ677" s="315"/>
      <c r="AR677" s="315"/>
      <c r="AS677" s="315"/>
      <c r="AT677" s="315"/>
      <c r="AU677" s="315"/>
      <c r="AV677" s="315"/>
      <c r="AW677" s="315"/>
      <c r="AX677" s="315"/>
      <c r="BU677" s="132"/>
      <c r="BV677" s="132"/>
      <c r="BW677" s="132"/>
      <c r="BX677" s="132"/>
      <c r="BY677" s="132"/>
      <c r="BZ677" s="132"/>
      <c r="CA677" s="132"/>
      <c r="CB677" s="132"/>
      <c r="CC677" s="132"/>
      <c r="CD677" s="132"/>
      <c r="CE677" s="132"/>
      <c r="CF677" s="132"/>
      <c r="CG677" s="132"/>
      <c r="CH677" s="132"/>
      <c r="CI677" s="132"/>
      <c r="CP677" s="161"/>
      <c r="CQ677" s="161"/>
      <c r="CR677" s="161"/>
      <c r="CS677" s="161"/>
      <c r="CT677" s="161"/>
      <c r="CU677" s="161"/>
      <c r="CV677" s="161"/>
      <c r="CW677" s="161"/>
      <c r="CX677" s="161"/>
      <c r="CY677" s="161"/>
      <c r="CZ677" s="161"/>
      <c r="DA677" s="161"/>
      <c r="DB677" s="161"/>
      <c r="DC677" s="161"/>
      <c r="DD677" s="161"/>
    </row>
    <row r="678" spans="1:108" ht="13.5" x14ac:dyDescent="0.2">
      <c r="A678" s="476">
        <v>51</v>
      </c>
      <c r="B678" s="577" t="s">
        <v>811</v>
      </c>
      <c r="C678" s="578" t="s">
        <v>761</v>
      </c>
      <c r="D678" s="487"/>
      <c r="E678" s="487"/>
      <c r="F678" s="487"/>
      <c r="G678" s="568" t="s">
        <v>727</v>
      </c>
      <c r="H678" s="487"/>
      <c r="I678" s="487"/>
      <c r="J678" s="487"/>
      <c r="K678" s="568" t="s">
        <v>710</v>
      </c>
      <c r="L678" s="573">
        <v>2675.904</v>
      </c>
      <c r="M678" s="487"/>
      <c r="N678" s="487"/>
      <c r="O678" s="484"/>
      <c r="T678" s="206"/>
      <c r="U678" s="206"/>
      <c r="V678" s="215"/>
      <c r="X678" s="215"/>
      <c r="Y678" s="215"/>
      <c r="Z678" s="215"/>
      <c r="AA678" s="215"/>
      <c r="AB678" s="215"/>
      <c r="AC678" s="215"/>
      <c r="AD678" s="215"/>
      <c r="AE678" s="215"/>
      <c r="AF678" s="215"/>
      <c r="AG678" s="215"/>
      <c r="AH678" s="215"/>
      <c r="AI678" s="215"/>
      <c r="AJ678" s="315"/>
      <c r="AK678" s="315"/>
      <c r="AL678" s="315"/>
      <c r="AM678" s="315"/>
      <c r="AN678" s="315"/>
      <c r="AO678" s="315"/>
      <c r="AP678" s="315"/>
      <c r="AQ678" s="315"/>
      <c r="AR678" s="315"/>
      <c r="AS678" s="315"/>
      <c r="AT678" s="315"/>
      <c r="AU678" s="315"/>
      <c r="AV678" s="315"/>
      <c r="AW678" s="315"/>
      <c r="AX678" s="315"/>
      <c r="BU678" s="132"/>
      <c r="BV678" s="132"/>
      <c r="BW678" s="132"/>
      <c r="BX678" s="132"/>
      <c r="BY678" s="132"/>
      <c r="BZ678" s="132"/>
      <c r="CA678" s="132"/>
      <c r="CB678" s="132"/>
      <c r="CC678" s="132"/>
      <c r="CD678" s="132"/>
      <c r="CE678" s="132"/>
      <c r="CF678" s="132"/>
      <c r="CG678" s="132"/>
      <c r="CH678" s="132"/>
      <c r="CI678" s="132"/>
      <c r="CP678" s="161"/>
      <c r="CQ678" s="161"/>
      <c r="CR678" s="161"/>
      <c r="CS678" s="161"/>
      <c r="CT678" s="161"/>
      <c r="CU678" s="161"/>
      <c r="CV678" s="161"/>
      <c r="CW678" s="161"/>
      <c r="CX678" s="161"/>
      <c r="CY678" s="161"/>
      <c r="CZ678" s="161"/>
      <c r="DA678" s="161"/>
      <c r="DB678" s="161"/>
      <c r="DC678" s="161"/>
      <c r="DD678" s="161"/>
    </row>
    <row r="679" spans="1:108" x14ac:dyDescent="0.2">
      <c r="A679" s="476">
        <v>52</v>
      </c>
      <c r="B679" s="577" t="s">
        <v>812</v>
      </c>
      <c r="C679" s="578" t="s">
        <v>761</v>
      </c>
      <c r="D679" s="390"/>
      <c r="E679" s="390"/>
      <c r="F679" s="390"/>
      <c r="G679" s="568" t="s">
        <v>727</v>
      </c>
      <c r="H679" s="390"/>
      <c r="I679" s="312"/>
      <c r="J679" s="467"/>
      <c r="K679" s="568" t="s">
        <v>710</v>
      </c>
      <c r="L679" s="573">
        <v>4602.2079999999996</v>
      </c>
      <c r="M679" s="461"/>
      <c r="N679" s="477"/>
      <c r="O679" s="472"/>
      <c r="T679" s="206"/>
      <c r="U679" s="206"/>
      <c r="V679" s="215"/>
      <c r="X679" s="215"/>
      <c r="Y679" s="215"/>
      <c r="Z679" s="215"/>
      <c r="AA679" s="215"/>
      <c r="AB679" s="215"/>
      <c r="AC679" s="215"/>
      <c r="AD679" s="215"/>
      <c r="AE679" s="215"/>
      <c r="AF679" s="215"/>
      <c r="AG679" s="215"/>
      <c r="AH679" s="215"/>
      <c r="AI679" s="215"/>
      <c r="AJ679" s="315"/>
      <c r="AK679" s="315"/>
      <c r="AL679" s="315"/>
      <c r="AM679" s="315"/>
      <c r="AN679" s="315"/>
      <c r="AO679" s="315"/>
      <c r="AP679" s="315"/>
      <c r="AQ679" s="315"/>
      <c r="AR679" s="315"/>
      <c r="AS679" s="315"/>
      <c r="AT679" s="315"/>
      <c r="AU679" s="315"/>
      <c r="AV679" s="315"/>
      <c r="AW679" s="315"/>
      <c r="AX679" s="315"/>
      <c r="BU679" s="132"/>
      <c r="BV679" s="132"/>
      <c r="BW679" s="132"/>
      <c r="BX679" s="132"/>
      <c r="BY679" s="132"/>
      <c r="BZ679" s="132"/>
      <c r="CA679" s="132"/>
      <c r="CB679" s="132"/>
      <c r="CC679" s="132"/>
      <c r="CD679" s="132"/>
      <c r="CE679" s="132"/>
      <c r="CF679" s="132"/>
      <c r="CG679" s="132"/>
      <c r="CH679" s="132"/>
      <c r="CI679" s="132"/>
      <c r="CP679" s="161"/>
      <c r="CQ679" s="161"/>
      <c r="CR679" s="161"/>
      <c r="CS679" s="161"/>
      <c r="CT679" s="161"/>
      <c r="CU679" s="161"/>
      <c r="CV679" s="161"/>
      <c r="CW679" s="161"/>
      <c r="CX679" s="161"/>
      <c r="CY679" s="161"/>
      <c r="CZ679" s="161"/>
      <c r="DA679" s="161"/>
      <c r="DB679" s="161"/>
      <c r="DC679" s="161"/>
      <c r="DD679" s="161"/>
    </row>
    <row r="680" spans="1:108" x14ac:dyDescent="0.2">
      <c r="A680" s="476">
        <v>53</v>
      </c>
      <c r="B680" s="577" t="s">
        <v>813</v>
      </c>
      <c r="C680" s="578" t="s">
        <v>761</v>
      </c>
      <c r="D680" s="390"/>
      <c r="E680" s="390"/>
      <c r="F680" s="390"/>
      <c r="G680" s="568" t="s">
        <v>727</v>
      </c>
      <c r="H680" s="390"/>
      <c r="I680" s="312"/>
      <c r="J680" s="376"/>
      <c r="K680" s="568" t="s">
        <v>710</v>
      </c>
      <c r="L680" s="573">
        <v>3114.6427400000002</v>
      </c>
      <c r="M680" s="461"/>
      <c r="N680" s="310"/>
      <c r="O680" s="472"/>
      <c r="T680" s="206"/>
      <c r="U680" s="206"/>
      <c r="V680" s="215"/>
      <c r="X680" s="215"/>
      <c r="Y680" s="215"/>
      <c r="Z680" s="215"/>
      <c r="AA680" s="215"/>
      <c r="AB680" s="215"/>
      <c r="AC680" s="215"/>
      <c r="AD680" s="215"/>
      <c r="AE680" s="215"/>
      <c r="AF680" s="215"/>
      <c r="AG680" s="215"/>
      <c r="AH680" s="215"/>
      <c r="AI680" s="215"/>
      <c r="AJ680" s="315"/>
      <c r="AK680" s="315"/>
      <c r="AL680" s="315"/>
      <c r="AM680" s="315"/>
      <c r="AN680" s="315"/>
      <c r="AO680" s="315"/>
      <c r="AP680" s="315"/>
      <c r="AQ680" s="315"/>
      <c r="AR680" s="315"/>
      <c r="AS680" s="315"/>
      <c r="AT680" s="315"/>
      <c r="AU680" s="315"/>
      <c r="AV680" s="315"/>
      <c r="AW680" s="315"/>
      <c r="AX680" s="315"/>
      <c r="BU680" s="132"/>
      <c r="BV680" s="132"/>
      <c r="BW680" s="132"/>
      <c r="BX680" s="132"/>
      <c r="BY680" s="132"/>
      <c r="BZ680" s="132"/>
      <c r="CA680" s="132"/>
      <c r="CB680" s="132"/>
      <c r="CC680" s="132"/>
      <c r="CD680" s="132"/>
      <c r="CE680" s="132"/>
      <c r="CF680" s="132"/>
      <c r="CG680" s="132"/>
      <c r="CH680" s="132"/>
      <c r="CI680" s="132"/>
      <c r="CP680" s="161"/>
      <c r="CQ680" s="161"/>
      <c r="CR680" s="161"/>
      <c r="CS680" s="161"/>
      <c r="CT680" s="161"/>
      <c r="CU680" s="161"/>
      <c r="CV680" s="161"/>
      <c r="CW680" s="161"/>
      <c r="CX680" s="161"/>
      <c r="CY680" s="161"/>
      <c r="CZ680" s="161"/>
      <c r="DA680" s="161"/>
      <c r="DB680" s="161"/>
      <c r="DC680" s="161"/>
      <c r="DD680" s="161"/>
    </row>
    <row r="681" spans="1:108" x14ac:dyDescent="0.2">
      <c r="A681" s="476">
        <v>54</v>
      </c>
      <c r="B681" s="577" t="s">
        <v>814</v>
      </c>
      <c r="C681" s="578" t="s">
        <v>761</v>
      </c>
      <c r="D681" s="390"/>
      <c r="E681" s="390"/>
      <c r="F681" s="390"/>
      <c r="G681" s="568" t="s">
        <v>727</v>
      </c>
      <c r="H681" s="390"/>
      <c r="I681" s="312"/>
      <c r="J681" s="467"/>
      <c r="K681" s="568" t="s">
        <v>710</v>
      </c>
      <c r="L681" s="573">
        <v>2141.5104000000001</v>
      </c>
      <c r="M681" s="461"/>
      <c r="N681" s="310"/>
      <c r="O681" s="472"/>
      <c r="T681" s="206"/>
      <c r="U681" s="206"/>
      <c r="V681" s="215"/>
      <c r="X681" s="215"/>
      <c r="Y681" s="215"/>
      <c r="Z681" s="215"/>
      <c r="AA681" s="215"/>
      <c r="AB681" s="215"/>
      <c r="AC681" s="215"/>
      <c r="AD681" s="215"/>
      <c r="AE681" s="215"/>
      <c r="AF681" s="215"/>
      <c r="AG681" s="215"/>
      <c r="AH681" s="215"/>
      <c r="AI681" s="215"/>
      <c r="AJ681" s="315"/>
      <c r="AK681" s="315"/>
      <c r="AL681" s="315"/>
      <c r="AM681" s="315"/>
      <c r="AN681" s="315"/>
      <c r="AO681" s="315"/>
      <c r="AP681" s="315"/>
      <c r="AQ681" s="315"/>
      <c r="AR681" s="315"/>
      <c r="AS681" s="315"/>
      <c r="AT681" s="315"/>
      <c r="AU681" s="315"/>
      <c r="AV681" s="315"/>
      <c r="AW681" s="315"/>
      <c r="AX681" s="315"/>
      <c r="BU681" s="132"/>
      <c r="BV681" s="132"/>
      <c r="BW681" s="132"/>
      <c r="BX681" s="132"/>
      <c r="BY681" s="132"/>
      <c r="BZ681" s="132"/>
      <c r="CA681" s="132"/>
      <c r="CB681" s="132"/>
      <c r="CC681" s="132"/>
      <c r="CD681" s="132"/>
      <c r="CE681" s="132"/>
      <c r="CF681" s="132"/>
      <c r="CG681" s="132"/>
      <c r="CH681" s="132"/>
      <c r="CI681" s="132"/>
      <c r="CP681" s="161"/>
      <c r="CQ681" s="161"/>
      <c r="CR681" s="161"/>
      <c r="CS681" s="161"/>
      <c r="CT681" s="161"/>
      <c r="CU681" s="161"/>
      <c r="CV681" s="161"/>
      <c r="CW681" s="161"/>
      <c r="CX681" s="161"/>
      <c r="CY681" s="161"/>
      <c r="CZ681" s="161"/>
      <c r="DA681" s="161"/>
      <c r="DB681" s="161"/>
      <c r="DC681" s="161"/>
      <c r="DD681" s="161"/>
    </row>
    <row r="682" spans="1:108" ht="15.75" x14ac:dyDescent="0.2">
      <c r="A682" s="476">
        <v>55</v>
      </c>
      <c r="B682" s="577" t="s">
        <v>815</v>
      </c>
      <c r="C682" s="578" t="s">
        <v>761</v>
      </c>
      <c r="D682" s="311"/>
      <c r="E682" s="311"/>
      <c r="F682" s="311"/>
      <c r="G682" s="568" t="s">
        <v>727</v>
      </c>
      <c r="H682" s="472"/>
      <c r="I682" s="312"/>
      <c r="J682" s="467"/>
      <c r="K682" s="568" t="s">
        <v>710</v>
      </c>
      <c r="L682" s="573">
        <v>2299.5588000000002</v>
      </c>
      <c r="M682" s="461"/>
      <c r="N682" s="310"/>
      <c r="O682" s="210"/>
      <c r="T682" s="206"/>
      <c r="U682" s="206"/>
      <c r="V682" s="215"/>
      <c r="X682" s="215"/>
      <c r="Y682" s="215"/>
      <c r="Z682" s="215"/>
      <c r="AA682" s="215"/>
      <c r="AB682" s="215"/>
      <c r="AC682" s="215"/>
      <c r="AD682" s="215"/>
      <c r="AE682" s="215"/>
      <c r="AF682" s="215"/>
      <c r="AG682" s="215"/>
      <c r="AH682" s="215"/>
      <c r="AI682" s="215"/>
      <c r="AJ682" s="315"/>
      <c r="AK682" s="315"/>
      <c r="AL682" s="315"/>
      <c r="AM682" s="315"/>
      <c r="AN682" s="315"/>
      <c r="AO682" s="315"/>
      <c r="AP682" s="315"/>
      <c r="AQ682" s="315"/>
      <c r="AR682" s="315"/>
      <c r="AS682" s="315"/>
      <c r="AT682" s="315"/>
      <c r="AU682" s="315"/>
      <c r="AV682" s="315"/>
      <c r="AW682" s="315"/>
      <c r="AX682" s="315"/>
      <c r="BU682" s="132"/>
      <c r="BV682" s="132"/>
      <c r="BW682" s="132"/>
      <c r="BX682" s="132"/>
      <c r="BY682" s="132"/>
      <c r="BZ682" s="132"/>
      <c r="CA682" s="132"/>
      <c r="CB682" s="132"/>
      <c r="CC682" s="132"/>
      <c r="CD682" s="132"/>
      <c r="CE682" s="132"/>
      <c r="CF682" s="132"/>
      <c r="CG682" s="132"/>
      <c r="CH682" s="132"/>
      <c r="CI682" s="132"/>
      <c r="CP682" s="161"/>
      <c r="CQ682" s="161"/>
      <c r="CR682" s="161"/>
      <c r="CS682" s="161"/>
      <c r="CT682" s="161"/>
      <c r="CU682" s="161"/>
      <c r="CV682" s="161"/>
      <c r="CW682" s="161"/>
      <c r="CX682" s="161"/>
      <c r="CY682" s="161"/>
      <c r="CZ682" s="161"/>
      <c r="DA682" s="161"/>
      <c r="DB682" s="161"/>
      <c r="DC682" s="161"/>
      <c r="DD682" s="161"/>
    </row>
    <row r="683" spans="1:108" ht="15.75" x14ac:dyDescent="0.2">
      <c r="A683" s="476">
        <v>56</v>
      </c>
      <c r="B683" s="577" t="s">
        <v>816</v>
      </c>
      <c r="C683" s="578" t="s">
        <v>761</v>
      </c>
      <c r="D683" s="390"/>
      <c r="E683" s="390"/>
      <c r="F683" s="390"/>
      <c r="G683" s="568" t="s">
        <v>727</v>
      </c>
      <c r="H683" s="472"/>
      <c r="I683" s="312"/>
      <c r="J683" s="467"/>
      <c r="K683" s="568" t="s">
        <v>710</v>
      </c>
      <c r="L683" s="573">
        <v>1911.5966999999998</v>
      </c>
      <c r="M683" s="461"/>
      <c r="N683" s="310"/>
      <c r="O683" s="210"/>
      <c r="T683" s="206"/>
      <c r="U683" s="206"/>
      <c r="V683" s="215"/>
      <c r="X683" s="215"/>
      <c r="Y683" s="215"/>
      <c r="Z683" s="215"/>
      <c r="AA683" s="215"/>
      <c r="AB683" s="215"/>
      <c r="AC683" s="215"/>
      <c r="AD683" s="215"/>
      <c r="AE683" s="215"/>
      <c r="AF683" s="215"/>
      <c r="AG683" s="215"/>
      <c r="AH683" s="215"/>
      <c r="AI683" s="215"/>
      <c r="AJ683" s="315"/>
      <c r="AK683" s="315"/>
      <c r="AL683" s="315"/>
      <c r="AM683" s="315"/>
      <c r="AN683" s="315"/>
      <c r="AO683" s="315"/>
      <c r="AP683" s="315"/>
      <c r="AQ683" s="315"/>
      <c r="AR683" s="315"/>
      <c r="AS683" s="315"/>
      <c r="AT683" s="315"/>
      <c r="AU683" s="315"/>
      <c r="AV683" s="315"/>
      <c r="AW683" s="315"/>
      <c r="AX683" s="315"/>
      <c r="BU683" s="132"/>
      <c r="BV683" s="132"/>
      <c r="BW683" s="132"/>
      <c r="BX683" s="132"/>
      <c r="BY683" s="132"/>
      <c r="BZ683" s="132"/>
      <c r="CA683" s="132"/>
      <c r="CB683" s="132"/>
      <c r="CC683" s="132"/>
      <c r="CD683" s="132"/>
      <c r="CE683" s="132"/>
      <c r="CF683" s="132"/>
      <c r="CG683" s="132"/>
      <c r="CH683" s="132"/>
      <c r="CI683" s="132"/>
      <c r="CP683" s="161"/>
      <c r="CQ683" s="161"/>
      <c r="CR683" s="161"/>
      <c r="CS683" s="161"/>
      <c r="CT683" s="161"/>
      <c r="CU683" s="161"/>
      <c r="CV683" s="161"/>
      <c r="CW683" s="161"/>
      <c r="CX683" s="161"/>
      <c r="CY683" s="161"/>
      <c r="CZ683" s="161"/>
      <c r="DA683" s="161"/>
      <c r="DB683" s="161"/>
      <c r="DC683" s="161"/>
      <c r="DD683" s="161"/>
    </row>
    <row r="684" spans="1:108" ht="13.5" x14ac:dyDescent="0.2">
      <c r="A684" s="476">
        <v>57</v>
      </c>
      <c r="B684" s="577" t="s">
        <v>817</v>
      </c>
      <c r="C684" s="578" t="s">
        <v>761</v>
      </c>
      <c r="D684" s="487"/>
      <c r="E684" s="487"/>
      <c r="F684" s="487"/>
      <c r="G684" s="568" t="s">
        <v>727</v>
      </c>
      <c r="H684" s="487"/>
      <c r="I684" s="487"/>
      <c r="J684" s="487"/>
      <c r="K684" s="568" t="s">
        <v>710</v>
      </c>
      <c r="L684" s="573">
        <v>1830.0597749999999</v>
      </c>
      <c r="M684" s="487"/>
      <c r="N684" s="487"/>
      <c r="O684" s="484"/>
    </row>
    <row r="685" spans="1:108" ht="13.5" x14ac:dyDescent="0.2">
      <c r="A685" s="476">
        <v>58</v>
      </c>
      <c r="B685" s="577" t="s">
        <v>818</v>
      </c>
      <c r="C685" s="578" t="s">
        <v>761</v>
      </c>
      <c r="D685" s="487"/>
      <c r="E685" s="487"/>
      <c r="F685" s="487"/>
      <c r="G685" s="568" t="s">
        <v>727</v>
      </c>
      <c r="H685" s="487"/>
      <c r="I685" s="487"/>
      <c r="J685" s="487"/>
      <c r="K685" s="568" t="s">
        <v>710</v>
      </c>
      <c r="L685" s="573">
        <v>2180.9888099999998</v>
      </c>
      <c r="M685" s="487"/>
      <c r="N685" s="487"/>
      <c r="O685" s="484"/>
    </row>
    <row r="686" spans="1:108" x14ac:dyDescent="0.2">
      <c r="A686" s="476">
        <v>59</v>
      </c>
      <c r="B686" s="577" t="s">
        <v>819</v>
      </c>
      <c r="C686" s="578" t="s">
        <v>761</v>
      </c>
      <c r="D686" s="390"/>
      <c r="E686" s="390"/>
      <c r="F686" s="390"/>
      <c r="G686" s="568" t="s">
        <v>727</v>
      </c>
      <c r="H686" s="390"/>
      <c r="I686" s="312"/>
      <c r="J686" s="467"/>
      <c r="K686" s="568" t="s">
        <v>710</v>
      </c>
      <c r="L686" s="573">
        <v>1609.7040000000002</v>
      </c>
      <c r="M686" s="461"/>
      <c r="N686" s="477"/>
      <c r="O686" s="472"/>
    </row>
    <row r="687" spans="1:108" x14ac:dyDescent="0.2">
      <c r="A687" s="476">
        <v>60</v>
      </c>
      <c r="B687" s="577" t="s">
        <v>820</v>
      </c>
      <c r="C687" s="578" t="s">
        <v>761</v>
      </c>
      <c r="D687" s="390"/>
      <c r="E687" s="390"/>
      <c r="F687" s="390"/>
      <c r="G687" s="568" t="s">
        <v>727</v>
      </c>
      <c r="H687" s="390"/>
      <c r="I687" s="312"/>
      <c r="J687" s="376"/>
      <c r="K687" s="568" t="s">
        <v>710</v>
      </c>
      <c r="L687" s="573">
        <v>1760.8988319999999</v>
      </c>
      <c r="M687" s="461"/>
      <c r="N687" s="310"/>
      <c r="O687" s="472"/>
    </row>
    <row r="688" spans="1:108" x14ac:dyDescent="0.2">
      <c r="A688" s="476">
        <v>61</v>
      </c>
      <c r="B688" s="577" t="s">
        <v>821</v>
      </c>
      <c r="C688" s="578" t="s">
        <v>761</v>
      </c>
      <c r="D688" s="390"/>
      <c r="E688" s="390"/>
      <c r="F688" s="390"/>
      <c r="G688" s="568" t="s">
        <v>727</v>
      </c>
      <c r="H688" s="390"/>
      <c r="I688" s="312"/>
      <c r="J688" s="467"/>
      <c r="K688" s="568" t="s">
        <v>710</v>
      </c>
      <c r="L688" s="573">
        <v>1805.8590000000002</v>
      </c>
      <c r="M688" s="461"/>
      <c r="N688" s="310"/>
      <c r="O688" s="472"/>
    </row>
    <row r="689" spans="1:15" ht="15.75" x14ac:dyDescent="0.2">
      <c r="A689" s="476">
        <v>62</v>
      </c>
      <c r="B689" s="577" t="s">
        <v>822</v>
      </c>
      <c r="C689" s="578" t="s">
        <v>761</v>
      </c>
      <c r="D689" s="311"/>
      <c r="E689" s="311"/>
      <c r="F689" s="311"/>
      <c r="G689" s="568" t="s">
        <v>727</v>
      </c>
      <c r="H689" s="472"/>
      <c r="I689" s="312"/>
      <c r="J689" s="467"/>
      <c r="K689" s="568" t="s">
        <v>710</v>
      </c>
      <c r="L689" s="573">
        <v>1755.8856000000003</v>
      </c>
      <c r="M689" s="461"/>
      <c r="N689" s="310"/>
      <c r="O689" s="210"/>
    </row>
    <row r="690" spans="1:15" ht="15.75" x14ac:dyDescent="0.2">
      <c r="A690" s="476">
        <v>63</v>
      </c>
      <c r="B690" s="577" t="s">
        <v>823</v>
      </c>
      <c r="C690" s="578" t="s">
        <v>761</v>
      </c>
      <c r="D690" s="390"/>
      <c r="E690" s="390"/>
      <c r="F690" s="390"/>
      <c r="G690" s="568" t="s">
        <v>727</v>
      </c>
      <c r="H690" s="472"/>
      <c r="I690" s="312"/>
      <c r="J690" s="467"/>
      <c r="K690" s="568" t="s">
        <v>710</v>
      </c>
      <c r="L690" s="573">
        <v>1826.0572099999999</v>
      </c>
      <c r="M690" s="461"/>
      <c r="N690" s="310"/>
      <c r="O690" s="210"/>
    </row>
    <row r="691" spans="1:15" ht="13.5" x14ac:dyDescent="0.2">
      <c r="A691" s="476">
        <v>64</v>
      </c>
      <c r="B691" s="577" t="s">
        <v>824</v>
      </c>
      <c r="C691" s="578" t="s">
        <v>761</v>
      </c>
      <c r="D691" s="487"/>
      <c r="E691" s="487"/>
      <c r="F691" s="487"/>
      <c r="G691" s="568" t="s">
        <v>727</v>
      </c>
      <c r="H691" s="487"/>
      <c r="I691" s="487"/>
      <c r="J691" s="487"/>
      <c r="K691" s="568" t="s">
        <v>710</v>
      </c>
      <c r="L691" s="573">
        <v>1790.5957199999998</v>
      </c>
      <c r="M691" s="487"/>
      <c r="N691" s="487"/>
      <c r="O691" s="484"/>
    </row>
    <row r="692" spans="1:15" ht="13.5" x14ac:dyDescent="0.2">
      <c r="A692" s="476">
        <v>65</v>
      </c>
      <c r="B692" s="577" t="s">
        <v>825</v>
      </c>
      <c r="C692" s="578" t="s">
        <v>761</v>
      </c>
      <c r="D692" s="487"/>
      <c r="E692" s="487"/>
      <c r="F692" s="487"/>
      <c r="G692" s="568" t="s">
        <v>727</v>
      </c>
      <c r="H692" s="487"/>
      <c r="I692" s="487"/>
      <c r="J692" s="487"/>
      <c r="K692" s="568" t="s">
        <v>710</v>
      </c>
      <c r="L692" s="573">
        <v>1797.3441199999995</v>
      </c>
      <c r="M692" s="487"/>
      <c r="N692" s="487"/>
      <c r="O692" s="484"/>
    </row>
    <row r="693" spans="1:15" x14ac:dyDescent="0.2">
      <c r="A693" s="476">
        <v>66</v>
      </c>
      <c r="B693" s="577" t="s">
        <v>826</v>
      </c>
      <c r="C693" s="578" t="s">
        <v>761</v>
      </c>
      <c r="D693" s="390"/>
      <c r="E693" s="390"/>
      <c r="F693" s="390"/>
      <c r="G693" s="568" t="s">
        <v>727</v>
      </c>
      <c r="H693" s="390"/>
      <c r="I693" s="312"/>
      <c r="J693" s="467"/>
      <c r="K693" s="568" t="s">
        <v>710</v>
      </c>
      <c r="L693" s="573">
        <v>1813.3632</v>
      </c>
      <c r="M693" s="461"/>
      <c r="N693" s="477"/>
      <c r="O693" s="472"/>
    </row>
    <row r="694" spans="1:15" x14ac:dyDescent="0.2">
      <c r="A694" s="476">
        <v>67</v>
      </c>
      <c r="B694" s="577" t="s">
        <v>827</v>
      </c>
      <c r="C694" s="578" t="s">
        <v>761</v>
      </c>
      <c r="D694" s="390"/>
      <c r="E694" s="390"/>
      <c r="F694" s="390"/>
      <c r="G694" s="568" t="s">
        <v>727</v>
      </c>
      <c r="H694" s="390"/>
      <c r="I694" s="312"/>
      <c r="J694" s="376"/>
      <c r="K694" s="568" t="s">
        <v>710</v>
      </c>
      <c r="L694" s="573">
        <v>1796.7600000000002</v>
      </c>
      <c r="M694" s="461"/>
      <c r="N694" s="310"/>
      <c r="O694" s="472"/>
    </row>
    <row r="695" spans="1:15" x14ac:dyDescent="0.2">
      <c r="A695" s="476">
        <v>68</v>
      </c>
      <c r="B695" s="577" t="s">
        <v>828</v>
      </c>
      <c r="C695" s="578" t="s">
        <v>761</v>
      </c>
      <c r="D695" s="390"/>
      <c r="E695" s="390"/>
      <c r="F695" s="390"/>
      <c r="G695" s="568" t="s">
        <v>727</v>
      </c>
      <c r="H695" s="390"/>
      <c r="I695" s="312"/>
      <c r="J695" s="467"/>
      <c r="K695" s="568" t="s">
        <v>710</v>
      </c>
      <c r="L695" s="573">
        <v>1743.19193</v>
      </c>
      <c r="M695" s="461"/>
      <c r="N695" s="310"/>
      <c r="O695" s="472"/>
    </row>
    <row r="696" spans="1:15" ht="15.75" x14ac:dyDescent="0.2">
      <c r="A696" s="476">
        <v>69</v>
      </c>
      <c r="B696" s="577" t="s">
        <v>829</v>
      </c>
      <c r="C696" s="578" t="s">
        <v>761</v>
      </c>
      <c r="D696" s="311"/>
      <c r="E696" s="311"/>
      <c r="F696" s="311"/>
      <c r="G696" s="568" t="s">
        <v>727</v>
      </c>
      <c r="H696" s="472"/>
      <c r="I696" s="312"/>
      <c r="J696" s="467"/>
      <c r="K696" s="568" t="s">
        <v>710</v>
      </c>
      <c r="L696" s="573">
        <v>1757.0252699999999</v>
      </c>
      <c r="M696" s="461"/>
      <c r="N696" s="310"/>
      <c r="O696" s="210"/>
    </row>
    <row r="697" spans="1:15" ht="15.75" x14ac:dyDescent="0.2">
      <c r="A697" s="476">
        <v>70</v>
      </c>
      <c r="B697" s="577" t="s">
        <v>830</v>
      </c>
      <c r="C697" s="578" t="s">
        <v>761</v>
      </c>
      <c r="D697" s="390"/>
      <c r="E697" s="390"/>
      <c r="F697" s="390"/>
      <c r="G697" s="568" t="s">
        <v>727</v>
      </c>
      <c r="H697" s="472"/>
      <c r="I697" s="312"/>
      <c r="J697" s="467"/>
      <c r="K697" s="568" t="s">
        <v>710</v>
      </c>
      <c r="L697" s="573">
        <v>4163.33</v>
      </c>
      <c r="M697" s="461"/>
      <c r="N697" s="310"/>
      <c r="O697" s="210"/>
    </row>
    <row r="698" spans="1:15" ht="13.5" x14ac:dyDescent="0.2">
      <c r="A698" s="476">
        <v>71</v>
      </c>
      <c r="B698" s="577" t="s">
        <v>831</v>
      </c>
      <c r="C698" s="578" t="s">
        <v>761</v>
      </c>
      <c r="D698" s="487"/>
      <c r="E698" s="487"/>
      <c r="F698" s="487"/>
      <c r="G698" s="568" t="s">
        <v>727</v>
      </c>
      <c r="H698" s="487"/>
      <c r="I698" s="487"/>
      <c r="J698" s="487"/>
      <c r="K698" s="568" t="s">
        <v>710</v>
      </c>
      <c r="L698" s="573">
        <v>1824.8430000000003</v>
      </c>
      <c r="M698" s="487"/>
      <c r="N698" s="487"/>
      <c r="O698" s="484"/>
    </row>
    <row r="699" spans="1:15" ht="13.5" x14ac:dyDescent="0.2">
      <c r="A699" s="476">
        <v>72</v>
      </c>
      <c r="B699" s="577" t="s">
        <v>832</v>
      </c>
      <c r="C699" s="578" t="s">
        <v>761</v>
      </c>
      <c r="D699" s="487"/>
      <c r="E699" s="487"/>
      <c r="F699" s="487"/>
      <c r="G699" s="568" t="s">
        <v>727</v>
      </c>
      <c r="H699" s="487"/>
      <c r="I699" s="487"/>
      <c r="J699" s="487"/>
      <c r="K699" s="568" t="s">
        <v>710</v>
      </c>
      <c r="L699" s="573">
        <v>1834.25</v>
      </c>
      <c r="M699" s="487"/>
      <c r="N699" s="487"/>
      <c r="O699" s="484"/>
    </row>
    <row r="700" spans="1:15" x14ac:dyDescent="0.2">
      <c r="A700" s="476">
        <v>73</v>
      </c>
      <c r="B700" s="577" t="s">
        <v>833</v>
      </c>
      <c r="C700" s="578" t="s">
        <v>761</v>
      </c>
      <c r="D700" s="390"/>
      <c r="E700" s="390"/>
      <c r="F700" s="390"/>
      <c r="G700" s="568" t="s">
        <v>727</v>
      </c>
      <c r="H700" s="390"/>
      <c r="I700" s="312"/>
      <c r="J700" s="467"/>
      <c r="K700" s="568" t="s">
        <v>710</v>
      </c>
      <c r="L700" s="573">
        <v>1806.0730000000001</v>
      </c>
      <c r="M700" s="461"/>
      <c r="N700" s="477"/>
      <c r="O700" s="472"/>
    </row>
    <row r="701" spans="1:15" x14ac:dyDescent="0.2">
      <c r="A701" s="476">
        <v>74</v>
      </c>
      <c r="B701" s="577" t="s">
        <v>834</v>
      </c>
      <c r="C701" s="578" t="s">
        <v>761</v>
      </c>
      <c r="D701" s="390"/>
      <c r="E701" s="390"/>
      <c r="F701" s="390"/>
      <c r="G701" s="568" t="s">
        <v>727</v>
      </c>
      <c r="H701" s="390"/>
      <c r="I701" s="312"/>
      <c r="J701" s="376"/>
      <c r="K701" s="568" t="s">
        <v>710</v>
      </c>
      <c r="L701" s="573">
        <v>1822.6319999999998</v>
      </c>
      <c r="M701" s="461"/>
      <c r="N701" s="310"/>
      <c r="O701" s="472"/>
    </row>
    <row r="702" spans="1:15" x14ac:dyDescent="0.2">
      <c r="A702" s="476">
        <v>75</v>
      </c>
      <c r="B702" s="577" t="s">
        <v>835</v>
      </c>
      <c r="C702" s="578" t="s">
        <v>761</v>
      </c>
      <c r="G702" s="568" t="s">
        <v>727</v>
      </c>
      <c r="H702" s="390"/>
      <c r="I702" s="312"/>
      <c r="J702" s="376"/>
      <c r="K702" s="568" t="s">
        <v>710</v>
      </c>
      <c r="L702" s="573">
        <v>1774.9475000000002</v>
      </c>
      <c r="M702" s="461"/>
      <c r="N702" s="310"/>
      <c r="O702" s="472"/>
    </row>
    <row r="703" spans="1:15" x14ac:dyDescent="0.2">
      <c r="A703" s="476">
        <v>76</v>
      </c>
      <c r="B703" s="577" t="s">
        <v>836</v>
      </c>
      <c r="C703" s="578" t="s">
        <v>761</v>
      </c>
      <c r="G703" s="568" t="s">
        <v>727</v>
      </c>
      <c r="H703" s="390"/>
      <c r="I703" s="312"/>
      <c r="J703" s="467"/>
      <c r="K703" s="568" t="s">
        <v>710</v>
      </c>
      <c r="L703" s="573">
        <v>1785.5712000000001</v>
      </c>
      <c r="M703" s="461"/>
      <c r="N703" s="310"/>
      <c r="O703" s="472"/>
    </row>
    <row r="704" spans="1:15" ht="15.75" x14ac:dyDescent="0.2">
      <c r="A704" s="476">
        <v>77</v>
      </c>
      <c r="B704" s="577" t="s">
        <v>837</v>
      </c>
      <c r="C704" s="578" t="s">
        <v>761</v>
      </c>
      <c r="G704" s="568" t="s">
        <v>727</v>
      </c>
      <c r="H704" s="472"/>
      <c r="I704" s="312"/>
      <c r="J704" s="467"/>
      <c r="K704" s="568" t="s">
        <v>710</v>
      </c>
      <c r="L704" s="573">
        <v>1722.9449999999999</v>
      </c>
      <c r="M704" s="461"/>
      <c r="N704" s="310"/>
      <c r="O704" s="210"/>
    </row>
    <row r="705" spans="1:108" ht="15.75" x14ac:dyDescent="0.2">
      <c r="A705" s="476">
        <v>78</v>
      </c>
      <c r="B705" s="577" t="s">
        <v>838</v>
      </c>
      <c r="C705" s="578" t="s">
        <v>761</v>
      </c>
      <c r="G705" s="568" t="s">
        <v>727</v>
      </c>
      <c r="H705" s="472"/>
      <c r="I705" s="312"/>
      <c r="J705" s="467"/>
      <c r="K705" s="568" t="s">
        <v>710</v>
      </c>
      <c r="L705" s="573">
        <v>1785.5712000000001</v>
      </c>
      <c r="M705" s="461"/>
      <c r="N705" s="310"/>
      <c r="O705" s="210"/>
    </row>
    <row r="706" spans="1:108" ht="13.5" x14ac:dyDescent="0.2">
      <c r="A706" s="476">
        <v>79</v>
      </c>
      <c r="B706" s="577" t="s">
        <v>839</v>
      </c>
      <c r="C706" s="578" t="s">
        <v>761</v>
      </c>
      <c r="G706" s="568" t="s">
        <v>727</v>
      </c>
      <c r="H706" s="487"/>
      <c r="I706" s="487"/>
      <c r="J706" s="487"/>
      <c r="K706" s="568" t="s">
        <v>710</v>
      </c>
      <c r="L706" s="573">
        <v>2807.7510000000002</v>
      </c>
      <c r="M706" s="487"/>
      <c r="N706" s="487"/>
      <c r="O706" s="484"/>
    </row>
    <row r="707" spans="1:108" ht="13.5" x14ac:dyDescent="0.2">
      <c r="A707" s="476">
        <v>80</v>
      </c>
      <c r="B707" s="577" t="s">
        <v>840</v>
      </c>
      <c r="C707" s="578" t="s">
        <v>761</v>
      </c>
      <c r="G707" s="568" t="s">
        <v>727</v>
      </c>
      <c r="H707" s="487"/>
      <c r="I707" s="487"/>
      <c r="J707" s="487"/>
      <c r="K707" s="568" t="s">
        <v>710</v>
      </c>
      <c r="L707" s="573">
        <v>2687.9529600000001</v>
      </c>
      <c r="M707" s="487"/>
      <c r="N707" s="487"/>
      <c r="O707" s="484"/>
    </row>
    <row r="708" spans="1:108" x14ac:dyDescent="0.2">
      <c r="A708" s="476">
        <v>81</v>
      </c>
      <c r="B708" s="577" t="s">
        <v>841</v>
      </c>
      <c r="C708" s="578" t="s">
        <v>761</v>
      </c>
      <c r="G708" s="568" t="s">
        <v>727</v>
      </c>
      <c r="H708" s="390"/>
      <c r="I708" s="312"/>
      <c r="J708" s="467"/>
      <c r="K708" s="568" t="s">
        <v>710</v>
      </c>
      <c r="L708" s="573">
        <v>1793.3999999999999</v>
      </c>
      <c r="M708" s="461"/>
      <c r="N708" s="477"/>
      <c r="O708" s="472"/>
    </row>
    <row r="709" spans="1:108" x14ac:dyDescent="0.2">
      <c r="A709" s="476">
        <v>82</v>
      </c>
      <c r="B709" s="577" t="s">
        <v>842</v>
      </c>
      <c r="C709" s="578" t="s">
        <v>761</v>
      </c>
      <c r="G709" s="568" t="s">
        <v>727</v>
      </c>
      <c r="H709" s="390"/>
      <c r="I709" s="312"/>
      <c r="J709" s="376"/>
      <c r="K709" s="568" t="s">
        <v>710</v>
      </c>
      <c r="L709" s="573">
        <v>2766.8501999999999</v>
      </c>
      <c r="M709" s="461"/>
      <c r="N709" s="310"/>
      <c r="O709" s="472"/>
    </row>
    <row r="710" spans="1:108" x14ac:dyDescent="0.2">
      <c r="A710" s="476">
        <v>83</v>
      </c>
      <c r="B710" s="577" t="s">
        <v>843</v>
      </c>
      <c r="C710" s="578" t="s">
        <v>761</v>
      </c>
      <c r="G710" s="568" t="s">
        <v>727</v>
      </c>
      <c r="H710" s="390"/>
      <c r="I710" s="312"/>
      <c r="J710" s="467"/>
      <c r="K710" s="568" t="s">
        <v>710</v>
      </c>
      <c r="L710" s="573">
        <v>1816.30674</v>
      </c>
      <c r="M710" s="461"/>
      <c r="N710" s="310"/>
      <c r="O710" s="472"/>
    </row>
    <row r="711" spans="1:108" ht="15.75" x14ac:dyDescent="0.2">
      <c r="A711" s="476">
        <v>84</v>
      </c>
      <c r="B711" s="577" t="s">
        <v>844</v>
      </c>
      <c r="C711" s="578" t="s">
        <v>761</v>
      </c>
      <c r="G711" s="568" t="s">
        <v>727</v>
      </c>
      <c r="H711" s="472"/>
      <c r="I711" s="312"/>
      <c r="J711" s="467"/>
      <c r="K711" s="568" t="s">
        <v>710</v>
      </c>
      <c r="L711" s="573">
        <v>2833.9380000000001</v>
      </c>
      <c r="M711" s="461"/>
      <c r="N711" s="310"/>
      <c r="O711" s="210"/>
    </row>
    <row r="712" spans="1:108" ht="15.75" x14ac:dyDescent="0.2">
      <c r="A712" s="476">
        <v>85</v>
      </c>
      <c r="B712" s="577" t="s">
        <v>845</v>
      </c>
      <c r="C712" s="578" t="s">
        <v>761</v>
      </c>
      <c r="G712" s="568" t="s">
        <v>727</v>
      </c>
      <c r="H712" s="472"/>
      <c r="I712" s="312"/>
      <c r="J712" s="467"/>
      <c r="K712" s="568" t="s">
        <v>710</v>
      </c>
      <c r="L712" s="573">
        <v>1827.9659999999999</v>
      </c>
      <c r="M712" s="461"/>
      <c r="N712" s="310"/>
      <c r="O712" s="210"/>
    </row>
    <row r="713" spans="1:108" ht="13.5" x14ac:dyDescent="0.2">
      <c r="A713" s="476">
        <v>86</v>
      </c>
      <c r="B713" s="577" t="s">
        <v>846</v>
      </c>
      <c r="C713" s="578" t="s">
        <v>761</v>
      </c>
      <c r="G713" s="568" t="s">
        <v>727</v>
      </c>
      <c r="H713" s="487"/>
      <c r="I713" s="487"/>
      <c r="J713" s="487"/>
      <c r="K713" s="568" t="s">
        <v>710</v>
      </c>
      <c r="L713" s="573">
        <v>1850.19184</v>
      </c>
      <c r="M713" s="487"/>
      <c r="N713" s="487"/>
      <c r="O713" s="484"/>
    </row>
    <row r="714" spans="1:108" ht="13.5" x14ac:dyDescent="0.2">
      <c r="A714" s="476">
        <v>87</v>
      </c>
      <c r="B714" s="577" t="s">
        <v>847</v>
      </c>
      <c r="C714" s="578" t="s">
        <v>761</v>
      </c>
      <c r="G714" s="568" t="s">
        <v>727</v>
      </c>
      <c r="H714" s="487"/>
      <c r="I714" s="487"/>
      <c r="J714" s="487"/>
      <c r="K714" s="568" t="s">
        <v>710</v>
      </c>
      <c r="L714" s="573">
        <v>2864.0920000000006</v>
      </c>
      <c r="M714" s="487"/>
      <c r="N714" s="487"/>
      <c r="O714" s="484"/>
    </row>
    <row r="715" spans="1:108" x14ac:dyDescent="0.2">
      <c r="A715" s="476">
        <v>88</v>
      </c>
      <c r="B715" s="577" t="s">
        <v>848</v>
      </c>
      <c r="C715" s="578" t="s">
        <v>761</v>
      </c>
      <c r="G715" s="568" t="s">
        <v>727</v>
      </c>
      <c r="H715" s="390"/>
      <c r="I715" s="312"/>
      <c r="J715" s="467"/>
      <c r="K715" s="568" t="s">
        <v>710</v>
      </c>
      <c r="L715" s="573">
        <v>1815.0929999999998</v>
      </c>
      <c r="M715" s="461"/>
      <c r="N715" s="477"/>
      <c r="O715" s="472"/>
    </row>
    <row r="716" spans="1:108" x14ac:dyDescent="0.2">
      <c r="A716" s="476">
        <v>89</v>
      </c>
      <c r="B716" s="577" t="s">
        <v>849</v>
      </c>
      <c r="C716" s="578" t="s">
        <v>761</v>
      </c>
      <c r="G716" s="568" t="s">
        <v>727</v>
      </c>
      <c r="H716" s="390"/>
      <c r="I716" s="312"/>
      <c r="J716" s="376"/>
      <c r="K716" s="568" t="s">
        <v>710</v>
      </c>
      <c r="L716" s="573">
        <v>1806.44625</v>
      </c>
      <c r="M716" s="461"/>
      <c r="N716" s="310"/>
      <c r="O716" s="472"/>
    </row>
    <row r="717" spans="1:108" x14ac:dyDescent="0.2">
      <c r="A717" s="476">
        <v>90</v>
      </c>
      <c r="B717" s="577" t="s">
        <v>850</v>
      </c>
      <c r="C717" s="578" t="s">
        <v>761</v>
      </c>
      <c r="G717" s="568" t="s">
        <v>727</v>
      </c>
      <c r="H717" s="390"/>
      <c r="I717" s="312"/>
      <c r="J717" s="467"/>
      <c r="K717" s="568" t="s">
        <v>710</v>
      </c>
      <c r="L717" s="573">
        <v>1927.8000000000002</v>
      </c>
      <c r="M717" s="461"/>
      <c r="N717" s="310"/>
      <c r="O717" s="472"/>
    </row>
    <row r="718" spans="1:108" ht="15.75" x14ac:dyDescent="0.2">
      <c r="A718" s="476">
        <v>91</v>
      </c>
      <c r="B718" s="577" t="s">
        <v>851</v>
      </c>
      <c r="C718" s="578" t="s">
        <v>761</v>
      </c>
      <c r="G718" s="568" t="s">
        <v>727</v>
      </c>
      <c r="H718" s="472"/>
      <c r="I718" s="312"/>
      <c r="J718" s="467"/>
      <c r="K718" s="568" t="s">
        <v>710</v>
      </c>
      <c r="L718" s="573">
        <v>1963.1114999999998</v>
      </c>
      <c r="M718" s="461"/>
      <c r="N718" s="310"/>
      <c r="O718" s="210"/>
    </row>
    <row r="719" spans="1:108" ht="16.5" thickBot="1" x14ac:dyDescent="0.25">
      <c r="A719" s="474">
        <v>92</v>
      </c>
      <c r="B719" s="582" t="s">
        <v>852</v>
      </c>
      <c r="C719" s="583" t="s">
        <v>761</v>
      </c>
      <c r="G719" s="584" t="s">
        <v>727</v>
      </c>
      <c r="H719" s="464"/>
      <c r="I719" s="470"/>
      <c r="J719" s="467"/>
      <c r="K719" s="584" t="s">
        <v>710</v>
      </c>
      <c r="L719" s="585">
        <v>3283.2</v>
      </c>
      <c r="M719" s="462"/>
      <c r="N719" s="593"/>
      <c r="O719" s="594"/>
    </row>
    <row r="720" spans="1:108" ht="13.5" thickBot="1" x14ac:dyDescent="0.25">
      <c r="A720" s="654" t="s">
        <v>853</v>
      </c>
      <c r="B720" s="655"/>
      <c r="C720" s="655"/>
      <c r="D720" s="655"/>
      <c r="E720" s="655"/>
      <c r="F720" s="655"/>
      <c r="G720" s="655"/>
      <c r="H720" s="655"/>
      <c r="I720" s="655"/>
      <c r="J720" s="655"/>
      <c r="K720" s="655"/>
      <c r="L720" s="655"/>
      <c r="M720" s="655"/>
      <c r="N720" s="655"/>
      <c r="O720" s="658"/>
      <c r="Z720" s="206"/>
      <c r="AA720" s="206"/>
      <c r="AB720" s="215"/>
      <c r="AD720" s="215"/>
      <c r="AE720" s="215"/>
      <c r="AF720" s="215"/>
      <c r="AG720" s="215"/>
      <c r="AH720" s="215"/>
      <c r="AI720" s="215"/>
      <c r="AJ720" s="215"/>
      <c r="AL720" s="215"/>
      <c r="AP720" s="315"/>
      <c r="AQ720" s="315"/>
      <c r="AR720" s="315"/>
      <c r="AS720" s="315"/>
      <c r="AT720" s="315"/>
      <c r="AU720" s="315"/>
      <c r="AV720" s="315"/>
      <c r="AW720" s="315"/>
      <c r="AX720" s="315"/>
      <c r="CA720" s="132"/>
      <c r="CB720" s="132"/>
      <c r="CC720" s="132"/>
      <c r="CD720" s="132"/>
      <c r="CE720" s="132"/>
      <c r="CF720" s="132"/>
      <c r="CG720" s="132"/>
      <c r="CH720" s="132"/>
      <c r="CI720" s="132"/>
      <c r="CV720" s="161"/>
      <c r="CW720" s="161"/>
      <c r="CX720" s="161"/>
      <c r="CY720" s="161"/>
      <c r="CZ720" s="161"/>
      <c r="DA720" s="161"/>
      <c r="DB720" s="161"/>
      <c r="DC720" s="161"/>
      <c r="DD720" s="161"/>
    </row>
    <row r="721" spans="1:108" x14ac:dyDescent="0.2">
      <c r="A721" s="475">
        <v>1</v>
      </c>
      <c r="B721" s="586" t="s">
        <v>760</v>
      </c>
      <c r="C721" s="595" t="s">
        <v>854</v>
      </c>
      <c r="G721" s="590" t="s">
        <v>727</v>
      </c>
      <c r="J721" s="161"/>
      <c r="K721" s="590" t="s">
        <v>709</v>
      </c>
      <c r="L721" s="591" t="s">
        <v>0</v>
      </c>
      <c r="O721" s="588"/>
      <c r="Z721" s="206"/>
      <c r="AA721" s="206"/>
      <c r="AB721" s="215"/>
      <c r="AD721" s="215"/>
      <c r="AE721" s="215"/>
      <c r="AF721" s="215"/>
      <c r="AG721" s="215"/>
      <c r="AH721" s="215"/>
      <c r="AI721" s="215"/>
      <c r="AJ721" s="215"/>
      <c r="AL721" s="215"/>
      <c r="AP721" s="315"/>
      <c r="AQ721" s="315"/>
      <c r="AR721" s="315"/>
      <c r="AS721" s="315"/>
      <c r="AT721" s="315"/>
      <c r="AU721" s="315"/>
      <c r="AV721" s="315"/>
      <c r="AW721" s="315"/>
      <c r="AX721" s="315"/>
      <c r="CA721" s="132"/>
      <c r="CB721" s="132"/>
      <c r="CC721" s="132"/>
      <c r="CD721" s="132"/>
      <c r="CE721" s="132"/>
      <c r="CF721" s="132"/>
      <c r="CG721" s="132"/>
      <c r="CH721" s="132"/>
      <c r="CI721" s="132"/>
      <c r="CV721" s="161"/>
      <c r="CW721" s="161"/>
      <c r="CX721" s="161"/>
      <c r="CY721" s="161"/>
      <c r="CZ721" s="161"/>
      <c r="DA721" s="161"/>
      <c r="DB721" s="161"/>
      <c r="DC721" s="161"/>
      <c r="DD721" s="161"/>
    </row>
    <row r="722" spans="1:108" x14ac:dyDescent="0.2">
      <c r="A722" s="476">
        <v>2</v>
      </c>
      <c r="B722" s="577" t="s">
        <v>762</v>
      </c>
      <c r="C722" s="578" t="s">
        <v>854</v>
      </c>
      <c r="G722" s="568" t="s">
        <v>727</v>
      </c>
      <c r="J722" s="161"/>
      <c r="K722" s="568" t="s">
        <v>709</v>
      </c>
      <c r="L722" s="573">
        <v>32.4</v>
      </c>
      <c r="O722" s="580"/>
      <c r="Z722" s="206"/>
      <c r="AA722" s="206"/>
      <c r="AB722" s="215"/>
      <c r="AD722" s="215"/>
      <c r="AE722" s="215"/>
      <c r="AF722" s="215"/>
      <c r="AG722" s="215"/>
      <c r="AH722" s="215"/>
      <c r="AI722" s="215"/>
      <c r="AJ722" s="215"/>
      <c r="AL722" s="215"/>
      <c r="AP722" s="315"/>
      <c r="AQ722" s="315"/>
      <c r="AR722" s="315"/>
      <c r="AS722" s="315"/>
      <c r="AT722" s="315"/>
      <c r="AU722" s="315"/>
      <c r="AV722" s="315"/>
      <c r="AW722" s="315"/>
      <c r="AX722" s="315"/>
      <c r="CA722" s="132"/>
      <c r="CB722" s="132"/>
      <c r="CC722" s="132"/>
      <c r="CD722" s="132"/>
      <c r="CE722" s="132"/>
      <c r="CF722" s="132"/>
      <c r="CG722" s="132"/>
      <c r="CH722" s="132"/>
      <c r="CI722" s="132"/>
      <c r="CV722" s="161"/>
      <c r="CW722" s="161"/>
      <c r="CX722" s="161"/>
      <c r="CY722" s="161"/>
      <c r="CZ722" s="161"/>
      <c r="DA722" s="161"/>
      <c r="DB722" s="161"/>
      <c r="DC722" s="161"/>
      <c r="DD722" s="161"/>
    </row>
    <row r="723" spans="1:108" x14ac:dyDescent="0.2">
      <c r="A723" s="476">
        <v>3</v>
      </c>
      <c r="B723" s="577" t="s">
        <v>763</v>
      </c>
      <c r="C723" s="578" t="s">
        <v>854</v>
      </c>
      <c r="G723" s="568" t="s">
        <v>727</v>
      </c>
      <c r="J723" s="161"/>
      <c r="K723" s="568" t="s">
        <v>709</v>
      </c>
      <c r="L723" s="573">
        <v>34.899999999999991</v>
      </c>
      <c r="O723" s="580"/>
      <c r="Z723" s="206"/>
      <c r="AA723" s="206"/>
      <c r="AB723" s="215"/>
      <c r="AD723" s="215"/>
      <c r="AE723" s="215"/>
      <c r="AF723" s="215"/>
      <c r="AG723" s="215"/>
      <c r="AH723" s="215"/>
      <c r="AI723" s="215"/>
      <c r="AJ723" s="215"/>
      <c r="AL723" s="215"/>
      <c r="AP723" s="315"/>
      <c r="AQ723" s="315"/>
      <c r="AR723" s="315"/>
      <c r="AS723" s="315"/>
      <c r="AT723" s="315"/>
      <c r="AU723" s="315"/>
      <c r="AV723" s="315"/>
      <c r="AW723" s="315"/>
      <c r="AX723" s="315"/>
      <c r="CA723" s="132"/>
      <c r="CB723" s="132"/>
      <c r="CC723" s="132"/>
      <c r="CD723" s="132"/>
      <c r="CE723" s="132"/>
      <c r="CF723" s="132"/>
      <c r="CG723" s="132"/>
      <c r="CH723" s="132"/>
      <c r="CI723" s="132"/>
      <c r="CV723" s="161"/>
      <c r="CW723" s="161"/>
      <c r="CX723" s="161"/>
      <c r="CY723" s="161"/>
      <c r="CZ723" s="161"/>
      <c r="DA723" s="161"/>
      <c r="DB723" s="161"/>
      <c r="DC723" s="161"/>
      <c r="DD723" s="161"/>
    </row>
    <row r="724" spans="1:108" x14ac:dyDescent="0.2">
      <c r="A724" s="476">
        <v>4</v>
      </c>
      <c r="B724" s="577" t="s">
        <v>764</v>
      </c>
      <c r="C724" s="578" t="s">
        <v>854</v>
      </c>
      <c r="G724" s="568" t="s">
        <v>727</v>
      </c>
      <c r="K724" s="568" t="s">
        <v>709</v>
      </c>
      <c r="L724" s="573">
        <v>37.9</v>
      </c>
      <c r="O724" s="580"/>
    </row>
    <row r="725" spans="1:108" x14ac:dyDescent="0.2">
      <c r="A725" s="476">
        <v>5</v>
      </c>
      <c r="B725" s="577" t="s">
        <v>765</v>
      </c>
      <c r="C725" s="578" t="s">
        <v>854</v>
      </c>
      <c r="G725" s="568" t="s">
        <v>727</v>
      </c>
      <c r="K725" s="568" t="s">
        <v>709</v>
      </c>
      <c r="L725" s="573">
        <v>34.700000000000003</v>
      </c>
      <c r="O725" s="580"/>
    </row>
    <row r="726" spans="1:108" x14ac:dyDescent="0.2">
      <c r="A726" s="476">
        <v>6</v>
      </c>
      <c r="B726" s="577" t="s">
        <v>766</v>
      </c>
      <c r="C726" s="578" t="s">
        <v>854</v>
      </c>
      <c r="G726" s="568" t="s">
        <v>727</v>
      </c>
      <c r="K726" s="568" t="s">
        <v>709</v>
      </c>
      <c r="L726" s="573">
        <v>15.1</v>
      </c>
      <c r="O726" s="580"/>
    </row>
    <row r="727" spans="1:108" x14ac:dyDescent="0.2">
      <c r="A727" s="476">
        <v>7</v>
      </c>
      <c r="B727" s="577" t="s">
        <v>767</v>
      </c>
      <c r="C727" s="578" t="s">
        <v>854</v>
      </c>
      <c r="G727" s="568" t="s">
        <v>727</v>
      </c>
      <c r="K727" s="568" t="s">
        <v>709</v>
      </c>
      <c r="L727" s="573">
        <v>36.200000000000003</v>
      </c>
      <c r="O727" s="580"/>
    </row>
    <row r="728" spans="1:108" x14ac:dyDescent="0.2">
      <c r="A728" s="476">
        <v>8</v>
      </c>
      <c r="B728" s="577" t="s">
        <v>768</v>
      </c>
      <c r="C728" s="578" t="s">
        <v>854</v>
      </c>
      <c r="G728" s="568" t="s">
        <v>727</v>
      </c>
      <c r="K728" s="568" t="s">
        <v>709</v>
      </c>
      <c r="L728" s="573">
        <v>24.7</v>
      </c>
      <c r="O728" s="580"/>
    </row>
    <row r="729" spans="1:108" x14ac:dyDescent="0.2">
      <c r="A729" s="476">
        <v>9</v>
      </c>
      <c r="B729" s="577" t="s">
        <v>769</v>
      </c>
      <c r="C729" s="578" t="s">
        <v>854</v>
      </c>
      <c r="G729" s="568" t="s">
        <v>727</v>
      </c>
      <c r="K729" s="568" t="s">
        <v>709</v>
      </c>
      <c r="L729" s="573">
        <v>28.4</v>
      </c>
      <c r="O729" s="580"/>
    </row>
    <row r="730" spans="1:108" x14ac:dyDescent="0.2">
      <c r="A730" s="476">
        <v>10</v>
      </c>
      <c r="B730" s="577" t="s">
        <v>770</v>
      </c>
      <c r="C730" s="578" t="s">
        <v>854</v>
      </c>
      <c r="G730" s="568" t="s">
        <v>727</v>
      </c>
      <c r="K730" s="568" t="s">
        <v>709</v>
      </c>
      <c r="L730" s="573">
        <v>38</v>
      </c>
      <c r="O730" s="580"/>
    </row>
    <row r="731" spans="1:108" x14ac:dyDescent="0.2">
      <c r="A731" s="476">
        <v>11</v>
      </c>
      <c r="B731" s="577" t="s">
        <v>771</v>
      </c>
      <c r="C731" s="578" t="s">
        <v>854</v>
      </c>
      <c r="G731" s="568" t="s">
        <v>727</v>
      </c>
      <c r="K731" s="568" t="s">
        <v>709</v>
      </c>
      <c r="L731" s="573">
        <v>33.5</v>
      </c>
      <c r="O731" s="580"/>
    </row>
    <row r="732" spans="1:108" x14ac:dyDescent="0.2">
      <c r="A732" s="476">
        <v>12</v>
      </c>
      <c r="B732" s="577" t="s">
        <v>772</v>
      </c>
      <c r="C732" s="578" t="s">
        <v>854</v>
      </c>
      <c r="G732" s="568" t="s">
        <v>727</v>
      </c>
      <c r="K732" s="568" t="s">
        <v>709</v>
      </c>
      <c r="L732" s="573">
        <v>38.299999999999997</v>
      </c>
      <c r="O732" s="580"/>
    </row>
    <row r="733" spans="1:108" x14ac:dyDescent="0.2">
      <c r="A733" s="476">
        <v>13</v>
      </c>
      <c r="B733" s="577" t="s">
        <v>773</v>
      </c>
      <c r="C733" s="578" t="s">
        <v>854</v>
      </c>
      <c r="G733" s="568" t="s">
        <v>727</v>
      </c>
      <c r="K733" s="568" t="s">
        <v>709</v>
      </c>
      <c r="L733" s="573">
        <v>45.79999999999999</v>
      </c>
      <c r="O733" s="580"/>
    </row>
    <row r="734" spans="1:108" x14ac:dyDescent="0.2">
      <c r="A734" s="476">
        <v>14</v>
      </c>
      <c r="B734" s="577" t="s">
        <v>774</v>
      </c>
      <c r="C734" s="578" t="s">
        <v>854</v>
      </c>
      <c r="G734" s="568" t="s">
        <v>727</v>
      </c>
      <c r="K734" s="568" t="s">
        <v>709</v>
      </c>
      <c r="L734" s="573">
        <v>29.2</v>
      </c>
      <c r="O734" s="580"/>
    </row>
    <row r="735" spans="1:108" x14ac:dyDescent="0.2">
      <c r="A735" s="476">
        <v>15</v>
      </c>
      <c r="B735" s="577" t="s">
        <v>775</v>
      </c>
      <c r="C735" s="578" t="s">
        <v>854</v>
      </c>
      <c r="G735" s="568" t="s">
        <v>727</v>
      </c>
      <c r="K735" s="568" t="s">
        <v>709</v>
      </c>
      <c r="L735" s="573">
        <v>27.4</v>
      </c>
      <c r="O735" s="580"/>
    </row>
    <row r="736" spans="1:108" x14ac:dyDescent="0.2">
      <c r="A736" s="476">
        <v>16</v>
      </c>
      <c r="B736" s="577" t="s">
        <v>776</v>
      </c>
      <c r="C736" s="578" t="s">
        <v>854</v>
      </c>
      <c r="G736" s="568" t="s">
        <v>727</v>
      </c>
      <c r="K736" s="568" t="s">
        <v>709</v>
      </c>
      <c r="L736" s="573">
        <v>11.3</v>
      </c>
      <c r="O736" s="580"/>
    </row>
    <row r="737" spans="1:15" x14ac:dyDescent="0.2">
      <c r="A737" s="476">
        <v>17</v>
      </c>
      <c r="B737" s="577" t="s">
        <v>777</v>
      </c>
      <c r="C737" s="578" t="s">
        <v>854</v>
      </c>
      <c r="G737" s="568" t="s">
        <v>727</v>
      </c>
      <c r="K737" s="568" t="s">
        <v>709</v>
      </c>
      <c r="L737" s="573">
        <v>44.4</v>
      </c>
      <c r="O737" s="580"/>
    </row>
    <row r="738" spans="1:15" x14ac:dyDescent="0.2">
      <c r="A738" s="476">
        <v>18</v>
      </c>
      <c r="B738" s="577" t="s">
        <v>778</v>
      </c>
      <c r="C738" s="578" t="s">
        <v>854</v>
      </c>
      <c r="G738" s="568" t="s">
        <v>727</v>
      </c>
      <c r="K738" s="568" t="s">
        <v>709</v>
      </c>
      <c r="L738" s="573">
        <v>39.5</v>
      </c>
      <c r="O738" s="580"/>
    </row>
    <row r="739" spans="1:15" x14ac:dyDescent="0.2">
      <c r="A739" s="476">
        <v>19</v>
      </c>
      <c r="B739" s="577" t="s">
        <v>779</v>
      </c>
      <c r="C739" s="578" t="s">
        <v>854</v>
      </c>
      <c r="G739" s="568" t="s">
        <v>727</v>
      </c>
      <c r="K739" s="568" t="s">
        <v>709</v>
      </c>
      <c r="L739" s="573">
        <v>39.900000000000006</v>
      </c>
      <c r="O739" s="580"/>
    </row>
    <row r="740" spans="1:15" x14ac:dyDescent="0.2">
      <c r="A740" s="476">
        <v>20</v>
      </c>
      <c r="B740" s="577" t="s">
        <v>780</v>
      </c>
      <c r="C740" s="578" t="s">
        <v>854</v>
      </c>
      <c r="G740" s="568" t="s">
        <v>727</v>
      </c>
      <c r="K740" s="568" t="s">
        <v>709</v>
      </c>
      <c r="L740" s="573">
        <v>48.4</v>
      </c>
      <c r="O740" s="580"/>
    </row>
    <row r="741" spans="1:15" x14ac:dyDescent="0.2">
      <c r="A741" s="476">
        <v>21</v>
      </c>
      <c r="B741" s="577" t="s">
        <v>781</v>
      </c>
      <c r="C741" s="578" t="s">
        <v>854</v>
      </c>
      <c r="G741" s="568" t="s">
        <v>727</v>
      </c>
      <c r="K741" s="568" t="s">
        <v>709</v>
      </c>
      <c r="L741" s="573">
        <v>10.199999999999999</v>
      </c>
      <c r="O741" s="580"/>
    </row>
    <row r="742" spans="1:15" x14ac:dyDescent="0.2">
      <c r="A742" s="476">
        <v>22</v>
      </c>
      <c r="B742" s="577" t="s">
        <v>782</v>
      </c>
      <c r="C742" s="578" t="s">
        <v>854</v>
      </c>
      <c r="G742" s="568" t="s">
        <v>727</v>
      </c>
      <c r="K742" s="568" t="s">
        <v>709</v>
      </c>
      <c r="L742" s="573">
        <v>6</v>
      </c>
      <c r="O742" s="580"/>
    </row>
    <row r="743" spans="1:15" x14ac:dyDescent="0.2">
      <c r="A743" s="476">
        <v>23</v>
      </c>
      <c r="B743" s="577" t="s">
        <v>783</v>
      </c>
      <c r="C743" s="578" t="s">
        <v>854</v>
      </c>
      <c r="G743" s="568" t="s">
        <v>727</v>
      </c>
      <c r="K743" s="568" t="s">
        <v>709</v>
      </c>
      <c r="L743" s="573">
        <v>12.7</v>
      </c>
      <c r="O743" s="580"/>
    </row>
    <row r="744" spans="1:15" x14ac:dyDescent="0.2">
      <c r="A744" s="476">
        <v>24</v>
      </c>
      <c r="B744" s="577" t="s">
        <v>784</v>
      </c>
      <c r="C744" s="578" t="s">
        <v>854</v>
      </c>
      <c r="G744" s="568" t="s">
        <v>727</v>
      </c>
      <c r="K744" s="568" t="s">
        <v>709</v>
      </c>
      <c r="L744" s="573">
        <v>37.1</v>
      </c>
      <c r="O744" s="580"/>
    </row>
    <row r="745" spans="1:15" x14ac:dyDescent="0.2">
      <c r="A745" s="476">
        <v>25</v>
      </c>
      <c r="B745" s="577" t="s">
        <v>785</v>
      </c>
      <c r="C745" s="578" t="s">
        <v>854</v>
      </c>
      <c r="G745" s="568" t="s">
        <v>727</v>
      </c>
      <c r="K745" s="568" t="s">
        <v>709</v>
      </c>
      <c r="L745" s="573">
        <v>38.1</v>
      </c>
      <c r="O745" s="580"/>
    </row>
    <row r="746" spans="1:15" x14ac:dyDescent="0.2">
      <c r="A746" s="476">
        <v>26</v>
      </c>
      <c r="B746" s="577" t="s">
        <v>786</v>
      </c>
      <c r="C746" s="578" t="s">
        <v>854</v>
      </c>
      <c r="G746" s="568" t="s">
        <v>727</v>
      </c>
      <c r="K746" s="568" t="s">
        <v>709</v>
      </c>
      <c r="L746" s="573">
        <v>37.200000000000003</v>
      </c>
      <c r="O746" s="580"/>
    </row>
    <row r="747" spans="1:15" x14ac:dyDescent="0.2">
      <c r="A747" s="476">
        <v>27</v>
      </c>
      <c r="B747" s="577" t="s">
        <v>787</v>
      </c>
      <c r="C747" s="578" t="s">
        <v>854</v>
      </c>
      <c r="G747" s="568" t="s">
        <v>727</v>
      </c>
      <c r="K747" s="568" t="s">
        <v>709</v>
      </c>
      <c r="L747" s="573">
        <v>10.7</v>
      </c>
      <c r="O747" s="580"/>
    </row>
    <row r="748" spans="1:15" x14ac:dyDescent="0.2">
      <c r="A748" s="476">
        <v>28</v>
      </c>
      <c r="B748" s="577" t="s">
        <v>788</v>
      </c>
      <c r="C748" s="578" t="s">
        <v>854</v>
      </c>
      <c r="G748" s="568" t="s">
        <v>727</v>
      </c>
      <c r="K748" s="568" t="s">
        <v>709</v>
      </c>
      <c r="L748" s="573">
        <v>10.6</v>
      </c>
      <c r="O748" s="580"/>
    </row>
    <row r="749" spans="1:15" x14ac:dyDescent="0.2">
      <c r="A749" s="476">
        <v>29</v>
      </c>
      <c r="B749" s="577" t="s">
        <v>789</v>
      </c>
      <c r="C749" s="578" t="s">
        <v>854</v>
      </c>
      <c r="G749" s="568" t="s">
        <v>727</v>
      </c>
      <c r="K749" s="568" t="s">
        <v>709</v>
      </c>
      <c r="L749" s="573">
        <v>2.25</v>
      </c>
      <c r="O749" s="580"/>
    </row>
    <row r="750" spans="1:15" x14ac:dyDescent="0.2">
      <c r="A750" s="476">
        <v>30</v>
      </c>
      <c r="B750" s="577" t="s">
        <v>790</v>
      </c>
      <c r="C750" s="578" t="s">
        <v>854</v>
      </c>
      <c r="G750" s="568" t="s">
        <v>727</v>
      </c>
      <c r="K750" s="568" t="s">
        <v>709</v>
      </c>
      <c r="L750" s="573">
        <v>2.25</v>
      </c>
      <c r="O750" s="580"/>
    </row>
    <row r="751" spans="1:15" x14ac:dyDescent="0.2">
      <c r="A751" s="476">
        <v>31</v>
      </c>
      <c r="B751" s="577" t="s">
        <v>791</v>
      </c>
      <c r="C751" s="578" t="s">
        <v>854</v>
      </c>
      <c r="G751" s="568" t="s">
        <v>727</v>
      </c>
      <c r="K751" s="568" t="s">
        <v>709</v>
      </c>
      <c r="L751" s="573">
        <v>2.25</v>
      </c>
      <c r="O751" s="580"/>
    </row>
    <row r="752" spans="1:15" x14ac:dyDescent="0.2">
      <c r="A752" s="476">
        <v>32</v>
      </c>
      <c r="B752" s="577" t="s">
        <v>792</v>
      </c>
      <c r="C752" s="578" t="s">
        <v>854</v>
      </c>
      <c r="G752" s="568" t="s">
        <v>727</v>
      </c>
      <c r="K752" s="568" t="s">
        <v>709</v>
      </c>
      <c r="L752" s="573">
        <v>2.25</v>
      </c>
      <c r="O752" s="580"/>
    </row>
    <row r="753" spans="1:15" x14ac:dyDescent="0.2">
      <c r="A753" s="476">
        <v>33</v>
      </c>
      <c r="B753" s="577" t="s">
        <v>793</v>
      </c>
      <c r="C753" s="578" t="s">
        <v>854</v>
      </c>
      <c r="G753" s="568" t="s">
        <v>727</v>
      </c>
      <c r="K753" s="568" t="s">
        <v>709</v>
      </c>
      <c r="L753" s="573">
        <v>1</v>
      </c>
      <c r="O753" s="580"/>
    </row>
    <row r="754" spans="1:15" x14ac:dyDescent="0.2">
      <c r="A754" s="476">
        <v>34</v>
      </c>
      <c r="B754" s="577" t="s">
        <v>794</v>
      </c>
      <c r="C754" s="578" t="s">
        <v>854</v>
      </c>
      <c r="G754" s="568" t="s">
        <v>727</v>
      </c>
      <c r="K754" s="568" t="s">
        <v>709</v>
      </c>
      <c r="L754" s="573">
        <v>1.125</v>
      </c>
      <c r="O754" s="580"/>
    </row>
    <row r="755" spans="1:15" x14ac:dyDescent="0.2">
      <c r="A755" s="476">
        <v>35</v>
      </c>
      <c r="B755" s="577" t="s">
        <v>795</v>
      </c>
      <c r="C755" s="578" t="s">
        <v>854</v>
      </c>
      <c r="G755" s="568" t="s">
        <v>727</v>
      </c>
      <c r="K755" s="568" t="s">
        <v>709</v>
      </c>
      <c r="L755" s="573">
        <v>2.25</v>
      </c>
      <c r="O755" s="580"/>
    </row>
    <row r="756" spans="1:15" x14ac:dyDescent="0.2">
      <c r="A756" s="476">
        <v>36</v>
      </c>
      <c r="B756" s="577" t="s">
        <v>796</v>
      </c>
      <c r="C756" s="578" t="s">
        <v>854</v>
      </c>
      <c r="G756" s="568" t="s">
        <v>727</v>
      </c>
      <c r="K756" s="568" t="s">
        <v>709</v>
      </c>
      <c r="L756" s="573">
        <v>4</v>
      </c>
      <c r="O756" s="580"/>
    </row>
    <row r="757" spans="1:15" x14ac:dyDescent="0.2">
      <c r="A757" s="476">
        <v>37</v>
      </c>
      <c r="B757" s="577" t="s">
        <v>797</v>
      </c>
      <c r="C757" s="578" t="s">
        <v>854</v>
      </c>
      <c r="G757" s="568" t="s">
        <v>727</v>
      </c>
      <c r="K757" s="568" t="s">
        <v>709</v>
      </c>
      <c r="L757" s="573">
        <v>2.25</v>
      </c>
      <c r="O757" s="580"/>
    </row>
    <row r="758" spans="1:15" x14ac:dyDescent="0.2">
      <c r="A758" s="476">
        <v>38</v>
      </c>
      <c r="B758" s="577" t="s">
        <v>798</v>
      </c>
      <c r="C758" s="578" t="s">
        <v>854</v>
      </c>
      <c r="G758" s="568" t="s">
        <v>727</v>
      </c>
      <c r="K758" s="568" t="s">
        <v>709</v>
      </c>
      <c r="L758" s="573">
        <v>2.25</v>
      </c>
      <c r="O758" s="580"/>
    </row>
    <row r="759" spans="1:15" x14ac:dyDescent="0.2">
      <c r="A759" s="476">
        <v>39</v>
      </c>
      <c r="B759" s="577" t="s">
        <v>799</v>
      </c>
      <c r="C759" s="578" t="s">
        <v>854</v>
      </c>
      <c r="G759" s="568" t="s">
        <v>727</v>
      </c>
      <c r="K759" s="568" t="s">
        <v>709</v>
      </c>
      <c r="L759" s="573">
        <v>4</v>
      </c>
      <c r="O759" s="580"/>
    </row>
    <row r="760" spans="1:15" x14ac:dyDescent="0.2">
      <c r="A760" s="476">
        <v>40</v>
      </c>
      <c r="B760" s="577" t="s">
        <v>800</v>
      </c>
      <c r="C760" s="578" t="s">
        <v>854</v>
      </c>
      <c r="G760" s="568" t="s">
        <v>727</v>
      </c>
      <c r="K760" s="568" t="s">
        <v>709</v>
      </c>
      <c r="L760" s="573">
        <v>2.25</v>
      </c>
      <c r="O760" s="580"/>
    </row>
    <row r="761" spans="1:15" x14ac:dyDescent="0.2">
      <c r="A761" s="476">
        <v>41</v>
      </c>
      <c r="B761" s="577" t="s">
        <v>801</v>
      </c>
      <c r="C761" s="578" t="s">
        <v>854</v>
      </c>
      <c r="G761" s="568" t="s">
        <v>727</v>
      </c>
      <c r="K761" s="568" t="s">
        <v>709</v>
      </c>
      <c r="L761" s="573">
        <v>4</v>
      </c>
      <c r="O761" s="580"/>
    </row>
    <row r="762" spans="1:15" x14ac:dyDescent="0.2">
      <c r="A762" s="476">
        <v>42</v>
      </c>
      <c r="B762" s="577" t="s">
        <v>802</v>
      </c>
      <c r="C762" s="578" t="s">
        <v>854</v>
      </c>
      <c r="G762" s="568" t="s">
        <v>727</v>
      </c>
      <c r="K762" s="568" t="s">
        <v>709</v>
      </c>
      <c r="L762" s="573">
        <v>1</v>
      </c>
      <c r="O762" s="580"/>
    </row>
    <row r="763" spans="1:15" x14ac:dyDescent="0.2">
      <c r="A763" s="476">
        <v>43</v>
      </c>
      <c r="B763" s="577" t="s">
        <v>803</v>
      </c>
      <c r="C763" s="578" t="s">
        <v>854</v>
      </c>
      <c r="G763" s="568" t="s">
        <v>727</v>
      </c>
      <c r="K763" s="568" t="s">
        <v>709</v>
      </c>
      <c r="L763" s="573">
        <v>1.5</v>
      </c>
      <c r="O763" s="580"/>
    </row>
    <row r="764" spans="1:15" x14ac:dyDescent="0.2">
      <c r="A764" s="476">
        <v>44</v>
      </c>
      <c r="B764" s="577" t="s">
        <v>804</v>
      </c>
      <c r="C764" s="578" t="s">
        <v>854</v>
      </c>
      <c r="G764" s="568" t="s">
        <v>727</v>
      </c>
      <c r="K764" s="568" t="s">
        <v>709</v>
      </c>
      <c r="L764" s="573">
        <v>2</v>
      </c>
      <c r="O764" s="580"/>
    </row>
    <row r="765" spans="1:15" x14ac:dyDescent="0.2">
      <c r="A765" s="476">
        <v>45</v>
      </c>
      <c r="B765" s="577" t="s">
        <v>805</v>
      </c>
      <c r="C765" s="578" t="s">
        <v>854</v>
      </c>
      <c r="G765" s="568" t="s">
        <v>727</v>
      </c>
      <c r="K765" s="568" t="s">
        <v>709</v>
      </c>
      <c r="L765" s="573">
        <v>1</v>
      </c>
      <c r="O765" s="580"/>
    </row>
    <row r="766" spans="1:15" x14ac:dyDescent="0.2">
      <c r="A766" s="476">
        <v>46</v>
      </c>
      <c r="B766" s="577" t="s">
        <v>806</v>
      </c>
      <c r="C766" s="578" t="s">
        <v>854</v>
      </c>
      <c r="G766" s="568" t="s">
        <v>727</v>
      </c>
      <c r="K766" s="568" t="s">
        <v>709</v>
      </c>
      <c r="L766" s="573">
        <v>1</v>
      </c>
      <c r="O766" s="580"/>
    </row>
    <row r="767" spans="1:15" x14ac:dyDescent="0.2">
      <c r="A767" s="476">
        <v>47</v>
      </c>
      <c r="B767" s="577" t="s">
        <v>807</v>
      </c>
      <c r="C767" s="578" t="s">
        <v>854</v>
      </c>
      <c r="G767" s="568" t="s">
        <v>727</v>
      </c>
      <c r="K767" s="568" t="s">
        <v>709</v>
      </c>
      <c r="L767" s="573">
        <v>1.5</v>
      </c>
      <c r="O767" s="580"/>
    </row>
    <row r="768" spans="1:15" x14ac:dyDescent="0.2">
      <c r="A768" s="476">
        <v>48</v>
      </c>
      <c r="B768" s="577" t="s">
        <v>808</v>
      </c>
      <c r="C768" s="578" t="s">
        <v>854</v>
      </c>
      <c r="G768" s="568" t="s">
        <v>727</v>
      </c>
      <c r="K768" s="568" t="s">
        <v>709</v>
      </c>
      <c r="L768" s="573">
        <v>2</v>
      </c>
      <c r="O768" s="580"/>
    </row>
    <row r="769" spans="1:15" x14ac:dyDescent="0.2">
      <c r="A769" s="476">
        <v>49</v>
      </c>
      <c r="B769" s="577" t="s">
        <v>809</v>
      </c>
      <c r="C769" s="578" t="s">
        <v>854</v>
      </c>
      <c r="G769" s="568" t="s">
        <v>727</v>
      </c>
      <c r="K769" s="568" t="s">
        <v>709</v>
      </c>
      <c r="L769" s="573">
        <v>2</v>
      </c>
      <c r="O769" s="580"/>
    </row>
    <row r="770" spans="1:15" x14ac:dyDescent="0.2">
      <c r="A770" s="476">
        <v>50</v>
      </c>
      <c r="B770" s="577" t="s">
        <v>810</v>
      </c>
      <c r="C770" s="578" t="s">
        <v>854</v>
      </c>
      <c r="G770" s="568" t="s">
        <v>727</v>
      </c>
      <c r="K770" s="568" t="s">
        <v>709</v>
      </c>
      <c r="L770" s="573">
        <v>2</v>
      </c>
      <c r="O770" s="580"/>
    </row>
    <row r="771" spans="1:15" x14ac:dyDescent="0.2">
      <c r="A771" s="476">
        <v>51</v>
      </c>
      <c r="B771" s="577" t="s">
        <v>811</v>
      </c>
      <c r="C771" s="578" t="s">
        <v>854</v>
      </c>
      <c r="G771" s="568" t="s">
        <v>727</v>
      </c>
      <c r="K771" s="568" t="s">
        <v>709</v>
      </c>
      <c r="L771" s="573">
        <v>5</v>
      </c>
      <c r="O771" s="580"/>
    </row>
    <row r="772" spans="1:15" x14ac:dyDescent="0.2">
      <c r="A772" s="476">
        <v>52</v>
      </c>
      <c r="B772" s="577" t="s">
        <v>812</v>
      </c>
      <c r="C772" s="578" t="s">
        <v>854</v>
      </c>
      <c r="G772" s="568" t="s">
        <v>727</v>
      </c>
      <c r="K772" s="568" t="s">
        <v>709</v>
      </c>
      <c r="L772" s="573">
        <v>2</v>
      </c>
      <c r="O772" s="580"/>
    </row>
    <row r="773" spans="1:15" x14ac:dyDescent="0.2">
      <c r="A773" s="476">
        <v>53</v>
      </c>
      <c r="B773" s="577" t="s">
        <v>813</v>
      </c>
      <c r="C773" s="578" t="s">
        <v>854</v>
      </c>
      <c r="G773" s="568" t="s">
        <v>727</v>
      </c>
      <c r="K773" s="568" t="s">
        <v>709</v>
      </c>
      <c r="L773" s="573">
        <v>2</v>
      </c>
      <c r="O773" s="580"/>
    </row>
    <row r="774" spans="1:15" x14ac:dyDescent="0.2">
      <c r="A774" s="476">
        <v>54</v>
      </c>
      <c r="B774" s="577" t="s">
        <v>814</v>
      </c>
      <c r="C774" s="578" t="s">
        <v>854</v>
      </c>
      <c r="G774" s="568" t="s">
        <v>727</v>
      </c>
      <c r="K774" s="568" t="s">
        <v>709</v>
      </c>
      <c r="L774" s="573">
        <v>2</v>
      </c>
      <c r="O774" s="580"/>
    </row>
    <row r="775" spans="1:15" x14ac:dyDescent="0.2">
      <c r="A775" s="476">
        <v>55</v>
      </c>
      <c r="B775" s="577" t="s">
        <v>815</v>
      </c>
      <c r="C775" s="578" t="s">
        <v>854</v>
      </c>
      <c r="G775" s="568" t="s">
        <v>727</v>
      </c>
      <c r="K775" s="568" t="s">
        <v>709</v>
      </c>
      <c r="L775" s="573">
        <v>2.25</v>
      </c>
      <c r="O775" s="580"/>
    </row>
    <row r="776" spans="1:15" x14ac:dyDescent="0.2">
      <c r="A776" s="476">
        <v>56</v>
      </c>
      <c r="B776" s="577" t="s">
        <v>816</v>
      </c>
      <c r="C776" s="578" t="s">
        <v>854</v>
      </c>
      <c r="G776" s="568" t="s">
        <v>727</v>
      </c>
      <c r="K776" s="568" t="s">
        <v>709</v>
      </c>
      <c r="L776" s="573">
        <v>2</v>
      </c>
      <c r="O776" s="580"/>
    </row>
    <row r="777" spans="1:15" x14ac:dyDescent="0.2">
      <c r="A777" s="476">
        <v>57</v>
      </c>
      <c r="B777" s="577" t="s">
        <v>817</v>
      </c>
      <c r="C777" s="578" t="s">
        <v>854</v>
      </c>
      <c r="G777" s="568" t="s">
        <v>727</v>
      </c>
      <c r="K777" s="568" t="s">
        <v>709</v>
      </c>
      <c r="L777" s="573">
        <v>2</v>
      </c>
      <c r="O777" s="580"/>
    </row>
    <row r="778" spans="1:15" x14ac:dyDescent="0.2">
      <c r="A778" s="476">
        <v>58</v>
      </c>
      <c r="B778" s="577" t="s">
        <v>818</v>
      </c>
      <c r="C778" s="578" t="s">
        <v>854</v>
      </c>
      <c r="G778" s="568" t="s">
        <v>727</v>
      </c>
      <c r="K778" s="568" t="s">
        <v>709</v>
      </c>
      <c r="L778" s="573">
        <v>2</v>
      </c>
      <c r="O778" s="580"/>
    </row>
    <row r="779" spans="1:15" x14ac:dyDescent="0.2">
      <c r="A779" s="476">
        <v>59</v>
      </c>
      <c r="B779" s="577" t="s">
        <v>819</v>
      </c>
      <c r="C779" s="578" t="s">
        <v>854</v>
      </c>
      <c r="G779" s="568" t="s">
        <v>727</v>
      </c>
      <c r="K779" s="568" t="s">
        <v>709</v>
      </c>
      <c r="L779" s="573">
        <v>2</v>
      </c>
      <c r="O779" s="580"/>
    </row>
    <row r="780" spans="1:15" x14ac:dyDescent="0.2">
      <c r="A780" s="476">
        <v>60</v>
      </c>
      <c r="B780" s="577" t="s">
        <v>820</v>
      </c>
      <c r="C780" s="578" t="s">
        <v>854</v>
      </c>
      <c r="G780" s="568" t="s">
        <v>727</v>
      </c>
      <c r="K780" s="568" t="s">
        <v>709</v>
      </c>
      <c r="L780" s="573">
        <v>2</v>
      </c>
      <c r="O780" s="580"/>
    </row>
    <row r="781" spans="1:15" x14ac:dyDescent="0.2">
      <c r="A781" s="476">
        <v>61</v>
      </c>
      <c r="B781" s="577" t="s">
        <v>821</v>
      </c>
      <c r="C781" s="578" t="s">
        <v>854</v>
      </c>
      <c r="G781" s="568" t="s">
        <v>727</v>
      </c>
      <c r="K781" s="568" t="s">
        <v>709</v>
      </c>
      <c r="L781" s="573">
        <v>2</v>
      </c>
      <c r="O781" s="580"/>
    </row>
    <row r="782" spans="1:15" x14ac:dyDescent="0.2">
      <c r="A782" s="476">
        <v>62</v>
      </c>
      <c r="B782" s="577" t="s">
        <v>822</v>
      </c>
      <c r="C782" s="578" t="s">
        <v>854</v>
      </c>
      <c r="G782" s="568" t="s">
        <v>727</v>
      </c>
      <c r="K782" s="568" t="s">
        <v>709</v>
      </c>
      <c r="L782" s="573">
        <v>2</v>
      </c>
      <c r="O782" s="580"/>
    </row>
    <row r="783" spans="1:15" x14ac:dyDescent="0.2">
      <c r="A783" s="476">
        <v>63</v>
      </c>
      <c r="B783" s="577" t="s">
        <v>823</v>
      </c>
      <c r="C783" s="578" t="s">
        <v>854</v>
      </c>
      <c r="G783" s="568" t="s">
        <v>727</v>
      </c>
      <c r="K783" s="568" t="s">
        <v>709</v>
      </c>
      <c r="L783" s="573">
        <v>2</v>
      </c>
      <c r="O783" s="580"/>
    </row>
    <row r="784" spans="1:15" x14ac:dyDescent="0.2">
      <c r="A784" s="476">
        <v>64</v>
      </c>
      <c r="B784" s="577" t="s">
        <v>824</v>
      </c>
      <c r="C784" s="578" t="s">
        <v>854</v>
      </c>
      <c r="G784" s="568" t="s">
        <v>727</v>
      </c>
      <c r="K784" s="568" t="s">
        <v>709</v>
      </c>
      <c r="L784" s="573">
        <v>2</v>
      </c>
      <c r="O784" s="580"/>
    </row>
    <row r="785" spans="1:15" x14ac:dyDescent="0.2">
      <c r="A785" s="476">
        <v>65</v>
      </c>
      <c r="B785" s="577" t="s">
        <v>825</v>
      </c>
      <c r="C785" s="578" t="s">
        <v>854</v>
      </c>
      <c r="G785" s="568" t="s">
        <v>727</v>
      </c>
      <c r="K785" s="568" t="s">
        <v>709</v>
      </c>
      <c r="L785" s="573">
        <v>2</v>
      </c>
      <c r="O785" s="580"/>
    </row>
    <row r="786" spans="1:15" x14ac:dyDescent="0.2">
      <c r="A786" s="476">
        <v>66</v>
      </c>
      <c r="B786" s="577" t="s">
        <v>826</v>
      </c>
      <c r="C786" s="578" t="s">
        <v>854</v>
      </c>
      <c r="G786" s="568" t="s">
        <v>727</v>
      </c>
      <c r="K786" s="568" t="s">
        <v>709</v>
      </c>
      <c r="L786" s="573">
        <v>2</v>
      </c>
      <c r="O786" s="580"/>
    </row>
    <row r="787" spans="1:15" x14ac:dyDescent="0.2">
      <c r="A787" s="476">
        <v>67</v>
      </c>
      <c r="B787" s="577" t="s">
        <v>827</v>
      </c>
      <c r="C787" s="578" t="s">
        <v>854</v>
      </c>
      <c r="G787" s="568" t="s">
        <v>727</v>
      </c>
      <c r="K787" s="568" t="s">
        <v>709</v>
      </c>
      <c r="L787" s="573">
        <v>2</v>
      </c>
      <c r="O787" s="580"/>
    </row>
    <row r="788" spans="1:15" x14ac:dyDescent="0.2">
      <c r="A788" s="476">
        <v>68</v>
      </c>
      <c r="B788" s="577" t="s">
        <v>828</v>
      </c>
      <c r="C788" s="578" t="s">
        <v>854</v>
      </c>
      <c r="G788" s="568" t="s">
        <v>727</v>
      </c>
      <c r="K788" s="568" t="s">
        <v>709</v>
      </c>
      <c r="L788" s="573">
        <v>2</v>
      </c>
      <c r="O788" s="580"/>
    </row>
    <row r="789" spans="1:15" x14ac:dyDescent="0.2">
      <c r="A789" s="476">
        <v>69</v>
      </c>
      <c r="B789" s="577" t="s">
        <v>829</v>
      </c>
      <c r="C789" s="578" t="s">
        <v>854</v>
      </c>
      <c r="G789" s="568" t="s">
        <v>727</v>
      </c>
      <c r="K789" s="568" t="s">
        <v>709</v>
      </c>
      <c r="L789" s="573">
        <v>2</v>
      </c>
      <c r="O789" s="580"/>
    </row>
    <row r="790" spans="1:15" x14ac:dyDescent="0.2">
      <c r="A790" s="476">
        <v>70</v>
      </c>
      <c r="B790" s="577" t="s">
        <v>830</v>
      </c>
      <c r="C790" s="578" t="s">
        <v>854</v>
      </c>
      <c r="G790" s="568" t="s">
        <v>727</v>
      </c>
      <c r="K790" s="568" t="s">
        <v>709</v>
      </c>
      <c r="L790" s="573">
        <v>1</v>
      </c>
      <c r="O790" s="580"/>
    </row>
    <row r="791" spans="1:15" x14ac:dyDescent="0.2">
      <c r="A791" s="476">
        <v>71</v>
      </c>
      <c r="B791" s="577" t="s">
        <v>831</v>
      </c>
      <c r="C791" s="578" t="s">
        <v>854</v>
      </c>
      <c r="G791" s="568" t="s">
        <v>727</v>
      </c>
      <c r="K791" s="568" t="s">
        <v>709</v>
      </c>
      <c r="L791" s="573">
        <v>1.5</v>
      </c>
      <c r="O791" s="580"/>
    </row>
    <row r="792" spans="1:15" x14ac:dyDescent="0.2">
      <c r="A792" s="476">
        <v>72</v>
      </c>
      <c r="B792" s="577" t="s">
        <v>832</v>
      </c>
      <c r="C792" s="578" t="s">
        <v>854</v>
      </c>
      <c r="G792" s="568" t="s">
        <v>727</v>
      </c>
      <c r="K792" s="568" t="s">
        <v>709</v>
      </c>
      <c r="L792" s="573">
        <v>1</v>
      </c>
      <c r="O792" s="580"/>
    </row>
    <row r="793" spans="1:15" x14ac:dyDescent="0.2">
      <c r="A793" s="476">
        <v>73</v>
      </c>
      <c r="B793" s="577" t="s">
        <v>833</v>
      </c>
      <c r="C793" s="578" t="s">
        <v>854</v>
      </c>
      <c r="G793" s="568" t="s">
        <v>727</v>
      </c>
      <c r="K793" s="568" t="s">
        <v>709</v>
      </c>
      <c r="L793" s="573">
        <v>1</v>
      </c>
      <c r="O793" s="580"/>
    </row>
    <row r="794" spans="1:15" x14ac:dyDescent="0.2">
      <c r="A794" s="476">
        <v>74</v>
      </c>
      <c r="B794" s="577" t="s">
        <v>834</v>
      </c>
      <c r="C794" s="578" t="s">
        <v>854</v>
      </c>
      <c r="G794" s="568" t="s">
        <v>727</v>
      </c>
      <c r="K794" s="568" t="s">
        <v>709</v>
      </c>
      <c r="L794" s="573">
        <v>1</v>
      </c>
      <c r="O794" s="580"/>
    </row>
    <row r="795" spans="1:15" x14ac:dyDescent="0.2">
      <c r="A795" s="476">
        <v>75</v>
      </c>
      <c r="B795" s="577" t="s">
        <v>835</v>
      </c>
      <c r="C795" s="578" t="s">
        <v>854</v>
      </c>
      <c r="G795" s="568" t="s">
        <v>727</v>
      </c>
      <c r="K795" s="568" t="s">
        <v>709</v>
      </c>
      <c r="L795" s="573">
        <v>1</v>
      </c>
      <c r="O795" s="580"/>
    </row>
    <row r="796" spans="1:15" x14ac:dyDescent="0.2">
      <c r="A796" s="476">
        <v>76</v>
      </c>
      <c r="B796" s="577" t="s">
        <v>836</v>
      </c>
      <c r="C796" s="578" t="s">
        <v>854</v>
      </c>
      <c r="G796" s="568" t="s">
        <v>727</v>
      </c>
      <c r="K796" s="568" t="s">
        <v>709</v>
      </c>
      <c r="L796" s="573">
        <v>1</v>
      </c>
      <c r="O796" s="580"/>
    </row>
    <row r="797" spans="1:15" x14ac:dyDescent="0.2">
      <c r="A797" s="476">
        <v>77</v>
      </c>
      <c r="B797" s="577" t="s">
        <v>837</v>
      </c>
      <c r="C797" s="578" t="s">
        <v>854</v>
      </c>
      <c r="G797" s="568" t="s">
        <v>727</v>
      </c>
      <c r="K797" s="568" t="s">
        <v>709</v>
      </c>
      <c r="L797" s="573">
        <v>1</v>
      </c>
      <c r="O797" s="580"/>
    </row>
    <row r="798" spans="1:15" x14ac:dyDescent="0.2">
      <c r="A798" s="476">
        <v>78</v>
      </c>
      <c r="B798" s="577" t="s">
        <v>838</v>
      </c>
      <c r="C798" s="578" t="s">
        <v>854</v>
      </c>
      <c r="G798" s="568" t="s">
        <v>727</v>
      </c>
      <c r="K798" s="568" t="s">
        <v>709</v>
      </c>
      <c r="L798" s="573">
        <v>1</v>
      </c>
      <c r="O798" s="580"/>
    </row>
    <row r="799" spans="1:15" x14ac:dyDescent="0.2">
      <c r="A799" s="476">
        <v>79</v>
      </c>
      <c r="B799" s="577" t="s">
        <v>839</v>
      </c>
      <c r="C799" s="578" t="s">
        <v>854</v>
      </c>
      <c r="G799" s="568" t="s">
        <v>727</v>
      </c>
      <c r="K799" s="568" t="s">
        <v>709</v>
      </c>
      <c r="L799" s="573">
        <v>1</v>
      </c>
      <c r="O799" s="580"/>
    </row>
    <row r="800" spans="1:15" x14ac:dyDescent="0.2">
      <c r="A800" s="476">
        <v>80</v>
      </c>
      <c r="B800" s="577" t="s">
        <v>840</v>
      </c>
      <c r="C800" s="578" t="s">
        <v>854</v>
      </c>
      <c r="G800" s="568" t="s">
        <v>727</v>
      </c>
      <c r="K800" s="568" t="s">
        <v>709</v>
      </c>
      <c r="L800" s="573">
        <v>1</v>
      </c>
      <c r="O800" s="580"/>
    </row>
    <row r="801" spans="1:15" x14ac:dyDescent="0.2">
      <c r="A801" s="476">
        <v>81</v>
      </c>
      <c r="B801" s="577" t="s">
        <v>841</v>
      </c>
      <c r="C801" s="578" t="s">
        <v>854</v>
      </c>
      <c r="G801" s="568" t="s">
        <v>727</v>
      </c>
      <c r="K801" s="568" t="s">
        <v>709</v>
      </c>
      <c r="L801" s="573">
        <v>1</v>
      </c>
      <c r="O801" s="580"/>
    </row>
    <row r="802" spans="1:15" x14ac:dyDescent="0.2">
      <c r="A802" s="476">
        <v>82</v>
      </c>
      <c r="B802" s="577" t="s">
        <v>842</v>
      </c>
      <c r="C802" s="578" t="s">
        <v>854</v>
      </c>
      <c r="G802" s="568" t="s">
        <v>727</v>
      </c>
      <c r="K802" s="568" t="s">
        <v>709</v>
      </c>
      <c r="L802" s="573">
        <v>12.5</v>
      </c>
      <c r="O802" s="580"/>
    </row>
    <row r="803" spans="1:15" x14ac:dyDescent="0.2">
      <c r="A803" s="476">
        <v>83</v>
      </c>
      <c r="B803" s="577" t="s">
        <v>843</v>
      </c>
      <c r="C803" s="578" t="s">
        <v>854</v>
      </c>
      <c r="G803" s="568" t="s">
        <v>727</v>
      </c>
      <c r="K803" s="568" t="s">
        <v>709</v>
      </c>
      <c r="L803" s="573">
        <v>1.5</v>
      </c>
      <c r="O803" s="580"/>
    </row>
    <row r="804" spans="1:15" x14ac:dyDescent="0.2">
      <c r="A804" s="476">
        <v>84</v>
      </c>
      <c r="B804" s="577" t="s">
        <v>844</v>
      </c>
      <c r="C804" s="578" t="s">
        <v>854</v>
      </c>
      <c r="G804" s="568" t="s">
        <v>727</v>
      </c>
      <c r="K804" s="568" t="s">
        <v>709</v>
      </c>
      <c r="L804" s="573">
        <v>12.5</v>
      </c>
      <c r="O804" s="580"/>
    </row>
    <row r="805" spans="1:15" x14ac:dyDescent="0.2">
      <c r="A805" s="476">
        <v>85</v>
      </c>
      <c r="B805" s="577" t="s">
        <v>845</v>
      </c>
      <c r="C805" s="578" t="s">
        <v>854</v>
      </c>
      <c r="G805" s="568" t="s">
        <v>727</v>
      </c>
      <c r="K805" s="568" t="s">
        <v>709</v>
      </c>
      <c r="L805" s="573">
        <v>1</v>
      </c>
      <c r="O805" s="580"/>
    </row>
    <row r="806" spans="1:15" x14ac:dyDescent="0.2">
      <c r="A806" s="476">
        <v>86</v>
      </c>
      <c r="B806" s="577" t="s">
        <v>846</v>
      </c>
      <c r="C806" s="578" t="s">
        <v>854</v>
      </c>
      <c r="G806" s="568" t="s">
        <v>727</v>
      </c>
      <c r="K806" s="568" t="s">
        <v>709</v>
      </c>
      <c r="L806" s="573">
        <v>1</v>
      </c>
      <c r="O806" s="580"/>
    </row>
    <row r="807" spans="1:15" x14ac:dyDescent="0.2">
      <c r="A807" s="476">
        <v>87</v>
      </c>
      <c r="B807" s="577" t="s">
        <v>847</v>
      </c>
      <c r="C807" s="578" t="s">
        <v>854</v>
      </c>
      <c r="G807" s="568" t="s">
        <v>727</v>
      </c>
      <c r="K807" s="568" t="s">
        <v>709</v>
      </c>
      <c r="L807" s="573">
        <v>1</v>
      </c>
      <c r="O807" s="580"/>
    </row>
    <row r="808" spans="1:15" x14ac:dyDescent="0.2">
      <c r="A808" s="476">
        <v>88</v>
      </c>
      <c r="B808" s="577" t="s">
        <v>848</v>
      </c>
      <c r="C808" s="578" t="s">
        <v>854</v>
      </c>
      <c r="G808" s="568" t="s">
        <v>727</v>
      </c>
      <c r="K808" s="568" t="s">
        <v>709</v>
      </c>
      <c r="L808" s="573">
        <v>1</v>
      </c>
      <c r="O808" s="580"/>
    </row>
    <row r="809" spans="1:15" x14ac:dyDescent="0.2">
      <c r="A809" s="476">
        <v>89</v>
      </c>
      <c r="B809" s="577" t="s">
        <v>849</v>
      </c>
      <c r="C809" s="578" t="s">
        <v>854</v>
      </c>
      <c r="G809" s="568" t="s">
        <v>727</v>
      </c>
      <c r="K809" s="568" t="s">
        <v>709</v>
      </c>
      <c r="L809" s="573">
        <v>2.25</v>
      </c>
      <c r="O809" s="580"/>
    </row>
    <row r="810" spans="1:15" x14ac:dyDescent="0.2">
      <c r="A810" s="476">
        <v>90</v>
      </c>
      <c r="B810" s="577" t="s">
        <v>850</v>
      </c>
      <c r="C810" s="578" t="s">
        <v>854</v>
      </c>
      <c r="G810" s="568" t="s">
        <v>727</v>
      </c>
      <c r="K810" s="568" t="s">
        <v>709</v>
      </c>
      <c r="L810" s="573">
        <v>1</v>
      </c>
      <c r="O810" s="580"/>
    </row>
    <row r="811" spans="1:15" x14ac:dyDescent="0.2">
      <c r="A811" s="476">
        <v>91</v>
      </c>
      <c r="B811" s="577" t="s">
        <v>851</v>
      </c>
      <c r="C811" s="578" t="s">
        <v>854</v>
      </c>
      <c r="G811" s="568" t="s">
        <v>727</v>
      </c>
      <c r="K811" s="568" t="s">
        <v>709</v>
      </c>
      <c r="L811" s="573">
        <v>9</v>
      </c>
      <c r="O811" s="580"/>
    </row>
    <row r="812" spans="1:15" ht="13.5" thickBot="1" x14ac:dyDescent="0.25">
      <c r="A812" s="474">
        <v>92</v>
      </c>
      <c r="B812" s="582" t="s">
        <v>852</v>
      </c>
      <c r="C812" s="583" t="s">
        <v>854</v>
      </c>
      <c r="G812" s="584" t="s">
        <v>727</v>
      </c>
      <c r="K812" s="584" t="s">
        <v>709</v>
      </c>
      <c r="L812" s="585">
        <v>1</v>
      </c>
      <c r="O812" s="592"/>
    </row>
    <row r="813" spans="1:15" ht="13.5" thickBot="1" x14ac:dyDescent="0.25">
      <c r="A813" s="654" t="s">
        <v>855</v>
      </c>
      <c r="B813" s="655"/>
      <c r="C813" s="655"/>
      <c r="D813" s="655"/>
      <c r="E813" s="655"/>
      <c r="F813" s="655"/>
      <c r="G813" s="655"/>
      <c r="H813" s="655"/>
      <c r="I813" s="655"/>
      <c r="J813" s="655"/>
      <c r="K813" s="655"/>
      <c r="L813" s="655"/>
      <c r="M813" s="656"/>
      <c r="N813" s="656"/>
      <c r="O813" s="657"/>
    </row>
    <row r="814" spans="1:15" x14ac:dyDescent="0.2">
      <c r="A814" s="475">
        <v>1</v>
      </c>
      <c r="B814" s="586" t="s">
        <v>760</v>
      </c>
      <c r="C814" s="659" t="s">
        <v>716</v>
      </c>
      <c r="G814" s="587" t="s">
        <v>724</v>
      </c>
      <c r="H814" s="588"/>
      <c r="I814" s="588"/>
      <c r="J814" s="589"/>
      <c r="K814" s="590" t="s">
        <v>857</v>
      </c>
      <c r="L814" s="591">
        <v>43</v>
      </c>
      <c r="O814" s="588"/>
    </row>
    <row r="815" spans="1:15" x14ac:dyDescent="0.2">
      <c r="A815" s="476">
        <v>2</v>
      </c>
      <c r="B815" s="577" t="s">
        <v>762</v>
      </c>
      <c r="C815" s="659"/>
      <c r="G815" s="579" t="s">
        <v>724</v>
      </c>
      <c r="H815" s="580"/>
      <c r="I815" s="580"/>
      <c r="J815" s="581"/>
      <c r="K815" s="568" t="s">
        <v>857</v>
      </c>
      <c r="L815" s="573">
        <v>43</v>
      </c>
      <c r="O815" s="580"/>
    </row>
    <row r="816" spans="1:15" x14ac:dyDescent="0.2">
      <c r="A816" s="476">
        <v>3</v>
      </c>
      <c r="B816" s="577" t="s">
        <v>763</v>
      </c>
      <c r="C816" s="659"/>
      <c r="G816" s="579" t="s">
        <v>724</v>
      </c>
      <c r="H816" s="580"/>
      <c r="I816" s="580"/>
      <c r="J816" s="581"/>
      <c r="K816" s="568" t="s">
        <v>857</v>
      </c>
      <c r="L816" s="573">
        <v>43</v>
      </c>
      <c r="O816" s="580"/>
    </row>
    <row r="817" spans="1:15" x14ac:dyDescent="0.2">
      <c r="A817" s="476">
        <v>4</v>
      </c>
      <c r="B817" s="577" t="s">
        <v>764</v>
      </c>
      <c r="C817" s="659"/>
      <c r="G817" s="579" t="s">
        <v>724</v>
      </c>
      <c r="H817" s="580"/>
      <c r="I817" s="580"/>
      <c r="J817" s="581"/>
      <c r="K817" s="568" t="s">
        <v>857</v>
      </c>
      <c r="L817" s="573">
        <v>43</v>
      </c>
      <c r="O817" s="580"/>
    </row>
    <row r="818" spans="1:15" x14ac:dyDescent="0.2">
      <c r="A818" s="476">
        <v>5</v>
      </c>
      <c r="B818" s="577" t="s">
        <v>765</v>
      </c>
      <c r="C818" s="660"/>
      <c r="G818" s="579" t="s">
        <v>724</v>
      </c>
      <c r="H818" s="580"/>
      <c r="I818" s="580"/>
      <c r="J818" s="581"/>
      <c r="K818" s="568" t="s">
        <v>857</v>
      </c>
      <c r="L818" s="573">
        <v>43</v>
      </c>
      <c r="O818" s="580"/>
    </row>
    <row r="819" spans="1:15" x14ac:dyDescent="0.2">
      <c r="A819" s="476">
        <v>6</v>
      </c>
      <c r="B819" s="577" t="s">
        <v>766</v>
      </c>
      <c r="C819" s="661" t="s">
        <v>716</v>
      </c>
      <c r="G819" s="579" t="s">
        <v>727</v>
      </c>
      <c r="H819" s="580"/>
      <c r="I819" s="580"/>
      <c r="J819" s="581"/>
      <c r="K819" s="568" t="s">
        <v>857</v>
      </c>
      <c r="L819" s="573">
        <v>17</v>
      </c>
      <c r="O819" s="580"/>
    </row>
    <row r="820" spans="1:15" x14ac:dyDescent="0.2">
      <c r="A820" s="476">
        <v>7</v>
      </c>
      <c r="B820" s="577" t="s">
        <v>767</v>
      </c>
      <c r="C820" s="659"/>
      <c r="G820" s="579" t="s">
        <v>727</v>
      </c>
      <c r="H820" s="580"/>
      <c r="I820" s="580"/>
      <c r="J820" s="581"/>
      <c r="K820" s="568" t="s">
        <v>857</v>
      </c>
      <c r="L820" s="573">
        <v>17</v>
      </c>
      <c r="O820" s="580"/>
    </row>
    <row r="821" spans="1:15" x14ac:dyDescent="0.2">
      <c r="A821" s="476">
        <v>8</v>
      </c>
      <c r="B821" s="577" t="s">
        <v>768</v>
      </c>
      <c r="C821" s="659"/>
      <c r="G821" s="579" t="s">
        <v>727</v>
      </c>
      <c r="H821" s="580"/>
      <c r="I821" s="580"/>
      <c r="J821" s="581"/>
      <c r="K821" s="568" t="s">
        <v>857</v>
      </c>
      <c r="L821" s="573">
        <v>17</v>
      </c>
      <c r="O821" s="580"/>
    </row>
    <row r="822" spans="1:15" x14ac:dyDescent="0.2">
      <c r="A822" s="476">
        <v>9</v>
      </c>
      <c r="B822" s="577" t="s">
        <v>769</v>
      </c>
      <c r="C822" s="659"/>
      <c r="G822" s="579" t="s">
        <v>727</v>
      </c>
      <c r="H822" s="580"/>
      <c r="I822" s="580"/>
      <c r="J822" s="581"/>
      <c r="K822" s="568" t="s">
        <v>857</v>
      </c>
      <c r="L822" s="573">
        <v>17</v>
      </c>
      <c r="O822" s="580"/>
    </row>
    <row r="823" spans="1:15" x14ac:dyDescent="0.2">
      <c r="A823" s="476">
        <v>10</v>
      </c>
      <c r="B823" s="577" t="s">
        <v>770</v>
      </c>
      <c r="C823" s="660"/>
      <c r="G823" s="579" t="s">
        <v>727</v>
      </c>
      <c r="H823" s="580"/>
      <c r="I823" s="580"/>
      <c r="J823" s="581"/>
      <c r="K823" s="568" t="s">
        <v>857</v>
      </c>
      <c r="L823" s="573">
        <v>17</v>
      </c>
      <c r="O823" s="580"/>
    </row>
    <row r="824" spans="1:15" x14ac:dyDescent="0.2">
      <c r="A824" s="476">
        <v>11</v>
      </c>
      <c r="B824" s="577" t="s">
        <v>771</v>
      </c>
      <c r="C824" s="662" t="s">
        <v>716</v>
      </c>
      <c r="G824" s="579" t="s">
        <v>727</v>
      </c>
      <c r="H824" s="580"/>
      <c r="I824" s="580"/>
      <c r="J824" s="581"/>
      <c r="K824" s="568" t="s">
        <v>857</v>
      </c>
      <c r="L824" s="573">
        <v>43</v>
      </c>
      <c r="O824" s="580"/>
    </row>
    <row r="825" spans="1:15" x14ac:dyDescent="0.2">
      <c r="A825" s="476">
        <v>12</v>
      </c>
      <c r="B825" s="577" t="s">
        <v>772</v>
      </c>
      <c r="C825" s="662"/>
      <c r="G825" s="579" t="s">
        <v>856</v>
      </c>
      <c r="H825" s="580"/>
      <c r="I825" s="580"/>
      <c r="J825" s="581"/>
      <c r="K825" s="568" t="s">
        <v>857</v>
      </c>
      <c r="L825" s="573">
        <v>42</v>
      </c>
      <c r="O825" s="580"/>
    </row>
    <row r="826" spans="1:15" x14ac:dyDescent="0.2">
      <c r="A826" s="476">
        <v>13</v>
      </c>
      <c r="B826" s="577" t="s">
        <v>773</v>
      </c>
      <c r="C826" s="662"/>
      <c r="G826" s="579" t="s">
        <v>730</v>
      </c>
      <c r="H826" s="580"/>
      <c r="I826" s="580"/>
      <c r="J826" s="581"/>
      <c r="K826" s="568" t="s">
        <v>857</v>
      </c>
      <c r="L826" s="573">
        <v>34</v>
      </c>
      <c r="O826" s="580"/>
    </row>
    <row r="827" spans="1:15" x14ac:dyDescent="0.2">
      <c r="A827" s="476">
        <v>14</v>
      </c>
      <c r="B827" s="577" t="s">
        <v>774</v>
      </c>
      <c r="C827" s="651" t="s">
        <v>716</v>
      </c>
      <c r="G827" s="579" t="s">
        <v>730</v>
      </c>
      <c r="H827" s="580"/>
      <c r="I827" s="580"/>
      <c r="J827" s="581"/>
      <c r="K827" s="568" t="s">
        <v>857</v>
      </c>
      <c r="L827" s="573">
        <v>32</v>
      </c>
      <c r="O827" s="580"/>
    </row>
    <row r="828" spans="1:15" x14ac:dyDescent="0.2">
      <c r="A828" s="476">
        <v>15</v>
      </c>
      <c r="B828" s="577" t="s">
        <v>775</v>
      </c>
      <c r="C828" s="652"/>
      <c r="G828" s="579" t="s">
        <v>730</v>
      </c>
      <c r="H828" s="580"/>
      <c r="I828" s="580"/>
      <c r="J828" s="581"/>
      <c r="K828" s="568" t="s">
        <v>857</v>
      </c>
      <c r="L828" s="573">
        <v>27</v>
      </c>
      <c r="O828" s="580"/>
    </row>
    <row r="829" spans="1:15" x14ac:dyDescent="0.2">
      <c r="A829" s="476">
        <v>16</v>
      </c>
      <c r="B829" s="577" t="s">
        <v>776</v>
      </c>
      <c r="C829" s="652"/>
      <c r="G829" s="579" t="s">
        <v>730</v>
      </c>
      <c r="H829" s="580"/>
      <c r="I829" s="580"/>
      <c r="J829" s="581"/>
      <c r="K829" s="568" t="s">
        <v>857</v>
      </c>
      <c r="L829" s="573">
        <v>12</v>
      </c>
      <c r="O829" s="580"/>
    </row>
    <row r="830" spans="1:15" x14ac:dyDescent="0.2">
      <c r="A830" s="476">
        <v>17</v>
      </c>
      <c r="B830" s="577" t="s">
        <v>777</v>
      </c>
      <c r="C830" s="652"/>
      <c r="G830" s="579" t="s">
        <v>730</v>
      </c>
      <c r="H830" s="580"/>
      <c r="I830" s="580"/>
      <c r="J830" s="581"/>
      <c r="K830" s="568" t="s">
        <v>857</v>
      </c>
      <c r="L830" s="573">
        <v>64</v>
      </c>
      <c r="O830" s="580"/>
    </row>
    <row r="831" spans="1:15" x14ac:dyDescent="0.2">
      <c r="A831" s="476">
        <v>18</v>
      </c>
      <c r="B831" s="577" t="s">
        <v>778</v>
      </c>
      <c r="C831" s="652"/>
      <c r="G831" s="579" t="s">
        <v>730</v>
      </c>
      <c r="H831" s="580"/>
      <c r="I831" s="580"/>
      <c r="J831" s="581"/>
      <c r="K831" s="568" t="s">
        <v>857</v>
      </c>
      <c r="L831" s="573">
        <v>38</v>
      </c>
      <c r="O831" s="580"/>
    </row>
    <row r="832" spans="1:15" x14ac:dyDescent="0.2">
      <c r="A832" s="476">
        <v>19</v>
      </c>
      <c r="B832" s="577" t="s">
        <v>779</v>
      </c>
      <c r="C832" s="652"/>
      <c r="G832" s="579" t="s">
        <v>734</v>
      </c>
      <c r="H832" s="580"/>
      <c r="I832" s="580"/>
      <c r="J832" s="581"/>
      <c r="K832" s="568" t="s">
        <v>857</v>
      </c>
      <c r="L832" s="573">
        <v>38</v>
      </c>
      <c r="O832" s="580"/>
    </row>
    <row r="833" spans="1:15" x14ac:dyDescent="0.2">
      <c r="A833" s="476">
        <v>20</v>
      </c>
      <c r="B833" s="577" t="s">
        <v>780</v>
      </c>
      <c r="C833" s="653"/>
      <c r="G833" s="579" t="s">
        <v>734</v>
      </c>
      <c r="H833" s="580"/>
      <c r="I833" s="580"/>
      <c r="J833" s="581"/>
      <c r="K833" s="568" t="s">
        <v>857</v>
      </c>
      <c r="L833" s="573">
        <v>65</v>
      </c>
      <c r="O833" s="580"/>
    </row>
    <row r="834" spans="1:15" x14ac:dyDescent="0.2">
      <c r="A834" s="476">
        <v>21</v>
      </c>
      <c r="B834" s="577" t="s">
        <v>781</v>
      </c>
      <c r="C834" s="648" t="s">
        <v>716</v>
      </c>
      <c r="G834" s="579" t="s">
        <v>734</v>
      </c>
      <c r="H834" s="580"/>
      <c r="I834" s="580"/>
      <c r="J834" s="581"/>
      <c r="K834" s="568" t="s">
        <v>857</v>
      </c>
      <c r="L834" s="573">
        <v>3</v>
      </c>
      <c r="O834" s="580"/>
    </row>
    <row r="835" spans="1:15" x14ac:dyDescent="0.2">
      <c r="A835" s="476">
        <v>22</v>
      </c>
      <c r="B835" s="577" t="s">
        <v>782</v>
      </c>
      <c r="C835" s="649"/>
      <c r="G835" s="579" t="s">
        <v>734</v>
      </c>
      <c r="H835" s="580"/>
      <c r="I835" s="580"/>
      <c r="J835" s="581"/>
      <c r="K835" s="568" t="s">
        <v>857</v>
      </c>
      <c r="L835" s="573">
        <v>3</v>
      </c>
      <c r="O835" s="580"/>
    </row>
    <row r="836" spans="1:15" x14ac:dyDescent="0.2">
      <c r="A836" s="476">
        <v>23</v>
      </c>
      <c r="B836" s="577" t="s">
        <v>783</v>
      </c>
      <c r="C836" s="649"/>
      <c r="G836" s="579" t="s">
        <v>734</v>
      </c>
      <c r="H836" s="580"/>
      <c r="I836" s="580"/>
      <c r="J836" s="581"/>
      <c r="K836" s="568" t="s">
        <v>857</v>
      </c>
      <c r="L836" s="573">
        <v>22</v>
      </c>
      <c r="O836" s="580"/>
    </row>
    <row r="837" spans="1:15" x14ac:dyDescent="0.2">
      <c r="A837" s="476">
        <v>24</v>
      </c>
      <c r="B837" s="577" t="s">
        <v>784</v>
      </c>
      <c r="C837" s="649"/>
      <c r="G837" s="579" t="s">
        <v>734</v>
      </c>
      <c r="H837" s="580"/>
      <c r="I837" s="580"/>
      <c r="J837" s="581"/>
      <c r="K837" s="568" t="s">
        <v>857</v>
      </c>
      <c r="L837" s="573">
        <v>39</v>
      </c>
      <c r="O837" s="580"/>
    </row>
    <row r="838" spans="1:15" x14ac:dyDescent="0.2">
      <c r="A838" s="476">
        <v>25</v>
      </c>
      <c r="B838" s="577" t="s">
        <v>785</v>
      </c>
      <c r="C838" s="650"/>
      <c r="G838" s="579" t="s">
        <v>734</v>
      </c>
      <c r="H838" s="580"/>
      <c r="I838" s="580"/>
      <c r="J838" s="581"/>
      <c r="K838" s="568" t="s">
        <v>857</v>
      </c>
      <c r="L838" s="573">
        <v>39</v>
      </c>
      <c r="O838" s="580"/>
    </row>
    <row r="839" spans="1:15" x14ac:dyDescent="0.2">
      <c r="A839" s="476">
        <v>26</v>
      </c>
      <c r="B839" s="577" t="s">
        <v>786</v>
      </c>
      <c r="C839" s="648" t="s">
        <v>716</v>
      </c>
      <c r="G839" s="579" t="s">
        <v>734</v>
      </c>
      <c r="H839" s="580"/>
      <c r="I839" s="580"/>
      <c r="J839" s="581"/>
      <c r="K839" s="568" t="s">
        <v>857</v>
      </c>
      <c r="L839" s="573">
        <v>39</v>
      </c>
      <c r="O839" s="580"/>
    </row>
    <row r="840" spans="1:15" x14ac:dyDescent="0.2">
      <c r="A840" s="476">
        <v>27</v>
      </c>
      <c r="B840" s="577" t="s">
        <v>787</v>
      </c>
      <c r="C840" s="649"/>
      <c r="G840" s="579" t="s">
        <v>734</v>
      </c>
      <c r="H840" s="580"/>
      <c r="I840" s="580"/>
      <c r="J840" s="581"/>
      <c r="K840" s="568" t="s">
        <v>857</v>
      </c>
      <c r="L840" s="573">
        <v>10</v>
      </c>
      <c r="O840" s="580"/>
    </row>
    <row r="841" spans="1:15" x14ac:dyDescent="0.2">
      <c r="A841" s="476">
        <v>28</v>
      </c>
      <c r="B841" s="577" t="s">
        <v>788</v>
      </c>
      <c r="C841" s="649"/>
      <c r="G841" s="579" t="s">
        <v>734</v>
      </c>
      <c r="H841" s="580"/>
      <c r="I841" s="580"/>
      <c r="J841" s="581"/>
      <c r="K841" s="568" t="s">
        <v>857</v>
      </c>
      <c r="L841" s="573">
        <v>12</v>
      </c>
      <c r="O841" s="580"/>
    </row>
    <row r="842" spans="1:15" x14ac:dyDescent="0.2">
      <c r="A842" s="476">
        <v>29</v>
      </c>
      <c r="B842" s="577" t="s">
        <v>789</v>
      </c>
      <c r="C842" s="649"/>
      <c r="G842" s="579" t="s">
        <v>734</v>
      </c>
      <c r="H842" s="580"/>
      <c r="I842" s="580"/>
      <c r="J842" s="581"/>
      <c r="K842" s="568" t="s">
        <v>857</v>
      </c>
      <c r="L842" s="573">
        <v>4</v>
      </c>
      <c r="O842" s="580"/>
    </row>
    <row r="843" spans="1:15" x14ac:dyDescent="0.2">
      <c r="A843" s="476">
        <v>30</v>
      </c>
      <c r="B843" s="577" t="s">
        <v>790</v>
      </c>
      <c r="C843" s="650"/>
      <c r="G843" s="579" t="s">
        <v>734</v>
      </c>
      <c r="H843" s="580"/>
      <c r="I843" s="580"/>
      <c r="J843" s="581"/>
      <c r="K843" s="568" t="s">
        <v>857</v>
      </c>
      <c r="L843" s="573">
        <v>4</v>
      </c>
      <c r="O843" s="580"/>
    </row>
    <row r="844" spans="1:15" x14ac:dyDescent="0.2">
      <c r="A844" s="476">
        <v>31</v>
      </c>
      <c r="B844" s="577" t="s">
        <v>791</v>
      </c>
      <c r="C844" s="648" t="s">
        <v>716</v>
      </c>
      <c r="G844" s="579" t="s">
        <v>734</v>
      </c>
      <c r="H844" s="580"/>
      <c r="I844" s="580"/>
      <c r="J844" s="581"/>
      <c r="K844" s="568" t="s">
        <v>857</v>
      </c>
      <c r="L844" s="573">
        <v>4</v>
      </c>
      <c r="O844" s="580"/>
    </row>
    <row r="845" spans="1:15" x14ac:dyDescent="0.2">
      <c r="A845" s="476">
        <v>32</v>
      </c>
      <c r="B845" s="577" t="s">
        <v>792</v>
      </c>
      <c r="C845" s="649"/>
      <c r="G845" s="579" t="s">
        <v>734</v>
      </c>
      <c r="H845" s="580"/>
      <c r="I845" s="580"/>
      <c r="J845" s="581"/>
      <c r="K845" s="568" t="s">
        <v>857</v>
      </c>
      <c r="L845" s="573">
        <v>3</v>
      </c>
      <c r="O845" s="580"/>
    </row>
    <row r="846" spans="1:15" x14ac:dyDescent="0.2">
      <c r="A846" s="476">
        <v>33</v>
      </c>
      <c r="B846" s="577" t="s">
        <v>793</v>
      </c>
      <c r="C846" s="649"/>
      <c r="G846" s="579" t="s">
        <v>734</v>
      </c>
      <c r="H846" s="580"/>
      <c r="I846" s="580"/>
      <c r="J846" s="581"/>
      <c r="K846" s="568" t="s">
        <v>857</v>
      </c>
      <c r="L846" s="573">
        <v>3</v>
      </c>
      <c r="O846" s="580"/>
    </row>
    <row r="847" spans="1:15" x14ac:dyDescent="0.2">
      <c r="A847" s="476">
        <v>34</v>
      </c>
      <c r="B847" s="577" t="s">
        <v>794</v>
      </c>
      <c r="C847" s="649"/>
      <c r="G847" s="579" t="s">
        <v>734</v>
      </c>
      <c r="H847" s="580"/>
      <c r="I847" s="580"/>
      <c r="J847" s="581"/>
      <c r="K847" s="568" t="s">
        <v>857</v>
      </c>
      <c r="L847" s="573">
        <v>3</v>
      </c>
      <c r="O847" s="580"/>
    </row>
    <row r="848" spans="1:15" x14ac:dyDescent="0.2">
      <c r="A848" s="476">
        <v>35</v>
      </c>
      <c r="B848" s="577" t="s">
        <v>795</v>
      </c>
      <c r="C848" s="650"/>
      <c r="G848" s="579" t="s">
        <v>734</v>
      </c>
      <c r="H848" s="580"/>
      <c r="I848" s="580"/>
      <c r="J848" s="581"/>
      <c r="K848" s="568" t="s">
        <v>857</v>
      </c>
      <c r="L848" s="573">
        <v>8</v>
      </c>
      <c r="O848" s="580"/>
    </row>
    <row r="849" spans="1:15" x14ac:dyDescent="0.2">
      <c r="A849" s="476">
        <v>36</v>
      </c>
      <c r="B849" s="577" t="s">
        <v>796</v>
      </c>
      <c r="C849" s="648" t="s">
        <v>716</v>
      </c>
      <c r="G849" s="579" t="s">
        <v>734</v>
      </c>
      <c r="H849" s="580"/>
      <c r="I849" s="580"/>
      <c r="J849" s="581"/>
      <c r="K849" s="568" t="s">
        <v>857</v>
      </c>
      <c r="L849" s="573">
        <v>4</v>
      </c>
      <c r="O849" s="580"/>
    </row>
    <row r="850" spans="1:15" x14ac:dyDescent="0.2">
      <c r="A850" s="476">
        <v>37</v>
      </c>
      <c r="B850" s="577" t="s">
        <v>797</v>
      </c>
      <c r="C850" s="649"/>
      <c r="G850" s="579" t="s">
        <v>734</v>
      </c>
      <c r="H850" s="580"/>
      <c r="I850" s="580"/>
      <c r="J850" s="581"/>
      <c r="K850" s="568" t="s">
        <v>857</v>
      </c>
      <c r="L850" s="573">
        <v>7</v>
      </c>
      <c r="O850" s="580"/>
    </row>
    <row r="851" spans="1:15" x14ac:dyDescent="0.2">
      <c r="A851" s="476">
        <v>38</v>
      </c>
      <c r="B851" s="577" t="s">
        <v>798</v>
      </c>
      <c r="C851" s="649"/>
      <c r="G851" s="579" t="s">
        <v>734</v>
      </c>
      <c r="H851" s="580"/>
      <c r="I851" s="580"/>
      <c r="J851" s="581"/>
      <c r="K851" s="568" t="s">
        <v>857</v>
      </c>
      <c r="L851" s="573">
        <v>3</v>
      </c>
      <c r="O851" s="580"/>
    </row>
    <row r="852" spans="1:15" x14ac:dyDescent="0.2">
      <c r="A852" s="476">
        <v>39</v>
      </c>
      <c r="B852" s="577" t="s">
        <v>799</v>
      </c>
      <c r="C852" s="649"/>
      <c r="G852" s="579" t="s">
        <v>734</v>
      </c>
      <c r="H852" s="580"/>
      <c r="I852" s="580"/>
      <c r="J852" s="581"/>
      <c r="K852" s="568" t="s">
        <v>857</v>
      </c>
      <c r="L852" s="573">
        <v>5</v>
      </c>
      <c r="O852" s="580"/>
    </row>
    <row r="853" spans="1:15" x14ac:dyDescent="0.2">
      <c r="A853" s="476">
        <v>40</v>
      </c>
      <c r="B853" s="577" t="s">
        <v>800</v>
      </c>
      <c r="C853" s="650"/>
      <c r="G853" s="579" t="s">
        <v>734</v>
      </c>
      <c r="H853" s="580"/>
      <c r="I853" s="580"/>
      <c r="J853" s="581"/>
      <c r="K853" s="568" t="s">
        <v>857</v>
      </c>
      <c r="L853" s="573">
        <v>3</v>
      </c>
      <c r="O853" s="580"/>
    </row>
    <row r="854" spans="1:15" x14ac:dyDescent="0.2">
      <c r="A854" s="476">
        <v>41</v>
      </c>
      <c r="B854" s="577" t="s">
        <v>801</v>
      </c>
      <c r="C854" s="648" t="s">
        <v>716</v>
      </c>
      <c r="G854" s="579" t="s">
        <v>734</v>
      </c>
      <c r="H854" s="580"/>
      <c r="I854" s="580"/>
      <c r="J854" s="581"/>
      <c r="K854" s="568" t="s">
        <v>857</v>
      </c>
      <c r="L854" s="573">
        <v>3</v>
      </c>
      <c r="O854" s="580"/>
    </row>
    <row r="855" spans="1:15" x14ac:dyDescent="0.2">
      <c r="A855" s="476">
        <v>42</v>
      </c>
      <c r="B855" s="577" t="s">
        <v>802</v>
      </c>
      <c r="C855" s="649"/>
      <c r="G855" s="579" t="s">
        <v>734</v>
      </c>
      <c r="H855" s="580"/>
      <c r="I855" s="580"/>
      <c r="J855" s="581"/>
      <c r="K855" s="568" t="s">
        <v>857</v>
      </c>
      <c r="L855" s="573">
        <v>5</v>
      </c>
      <c r="O855" s="580"/>
    </row>
    <row r="856" spans="1:15" x14ac:dyDescent="0.2">
      <c r="A856" s="476">
        <v>43</v>
      </c>
      <c r="B856" s="577" t="s">
        <v>803</v>
      </c>
      <c r="C856" s="649"/>
      <c r="G856" s="579" t="s">
        <v>734</v>
      </c>
      <c r="H856" s="580"/>
      <c r="I856" s="580"/>
      <c r="J856" s="581"/>
      <c r="K856" s="568" t="s">
        <v>857</v>
      </c>
      <c r="L856" s="573">
        <v>4</v>
      </c>
      <c r="O856" s="580"/>
    </row>
    <row r="857" spans="1:15" x14ac:dyDescent="0.2">
      <c r="A857" s="476">
        <v>44</v>
      </c>
      <c r="B857" s="577" t="s">
        <v>804</v>
      </c>
      <c r="C857" s="649"/>
      <c r="G857" s="579" t="s">
        <v>734</v>
      </c>
      <c r="H857" s="580"/>
      <c r="I857" s="580"/>
      <c r="J857" s="581"/>
      <c r="K857" s="568" t="s">
        <v>857</v>
      </c>
      <c r="L857" s="573">
        <v>2</v>
      </c>
      <c r="O857" s="580"/>
    </row>
    <row r="858" spans="1:15" x14ac:dyDescent="0.2">
      <c r="A858" s="476">
        <v>45</v>
      </c>
      <c r="B858" s="577" t="s">
        <v>805</v>
      </c>
      <c r="C858" s="650"/>
      <c r="G858" s="579" t="s">
        <v>734</v>
      </c>
      <c r="H858" s="580"/>
      <c r="I858" s="580"/>
      <c r="J858" s="581"/>
      <c r="K858" s="568" t="s">
        <v>857</v>
      </c>
      <c r="L858" s="573">
        <v>4</v>
      </c>
      <c r="O858" s="580"/>
    </row>
    <row r="859" spans="1:15" x14ac:dyDescent="0.2">
      <c r="A859" s="476">
        <v>46</v>
      </c>
      <c r="B859" s="577" t="s">
        <v>806</v>
      </c>
      <c r="C859" s="648" t="s">
        <v>716</v>
      </c>
      <c r="G859" s="579" t="s">
        <v>734</v>
      </c>
      <c r="H859" s="580"/>
      <c r="I859" s="580"/>
      <c r="J859" s="581"/>
      <c r="K859" s="568" t="s">
        <v>857</v>
      </c>
      <c r="L859" s="573">
        <v>4</v>
      </c>
      <c r="O859" s="580"/>
    </row>
    <row r="860" spans="1:15" x14ac:dyDescent="0.2">
      <c r="A860" s="476">
        <v>47</v>
      </c>
      <c r="B860" s="577" t="s">
        <v>807</v>
      </c>
      <c r="C860" s="649"/>
      <c r="G860" s="579" t="s">
        <v>734</v>
      </c>
      <c r="H860" s="580"/>
      <c r="I860" s="580"/>
      <c r="J860" s="581"/>
      <c r="K860" s="568" t="s">
        <v>857</v>
      </c>
      <c r="L860" s="573">
        <v>3</v>
      </c>
      <c r="O860" s="580"/>
    </row>
    <row r="861" spans="1:15" x14ac:dyDescent="0.2">
      <c r="A861" s="476">
        <v>48</v>
      </c>
      <c r="B861" s="577" t="s">
        <v>808</v>
      </c>
      <c r="C861" s="649"/>
      <c r="G861" s="579" t="s">
        <v>734</v>
      </c>
      <c r="H861" s="580"/>
      <c r="I861" s="580"/>
      <c r="J861" s="581"/>
      <c r="K861" s="568" t="s">
        <v>857</v>
      </c>
      <c r="L861" s="573">
        <v>2</v>
      </c>
      <c r="O861" s="580"/>
    </row>
    <row r="862" spans="1:15" x14ac:dyDescent="0.2">
      <c r="A862" s="476">
        <v>49</v>
      </c>
      <c r="B862" s="577" t="s">
        <v>809</v>
      </c>
      <c r="C862" s="650"/>
      <c r="G862" s="579" t="s">
        <v>734</v>
      </c>
      <c r="H862" s="580"/>
      <c r="I862" s="580"/>
      <c r="J862" s="581"/>
      <c r="K862" s="568" t="s">
        <v>857</v>
      </c>
      <c r="L862" s="573">
        <v>1</v>
      </c>
      <c r="O862" s="580"/>
    </row>
    <row r="863" spans="1:15" x14ac:dyDescent="0.2">
      <c r="A863" s="476">
        <v>50</v>
      </c>
      <c r="B863" s="577" t="s">
        <v>810</v>
      </c>
      <c r="C863" s="648" t="s">
        <v>716</v>
      </c>
      <c r="G863" s="579" t="s">
        <v>734</v>
      </c>
      <c r="H863" s="580"/>
      <c r="I863" s="580"/>
      <c r="J863" s="581"/>
      <c r="K863" s="568" t="s">
        <v>857</v>
      </c>
      <c r="L863" s="573">
        <v>4</v>
      </c>
      <c r="O863" s="580"/>
    </row>
    <row r="864" spans="1:15" x14ac:dyDescent="0.2">
      <c r="A864" s="476">
        <v>51</v>
      </c>
      <c r="B864" s="577" t="s">
        <v>811</v>
      </c>
      <c r="C864" s="649"/>
      <c r="G864" s="579" t="s">
        <v>734</v>
      </c>
      <c r="H864" s="580"/>
      <c r="I864" s="580"/>
      <c r="J864" s="581"/>
      <c r="K864" s="568" t="s">
        <v>857</v>
      </c>
      <c r="L864" s="573">
        <v>3</v>
      </c>
      <c r="O864" s="580"/>
    </row>
    <row r="865" spans="1:15" x14ac:dyDescent="0.2">
      <c r="A865" s="476">
        <v>52</v>
      </c>
      <c r="B865" s="577" t="s">
        <v>812</v>
      </c>
      <c r="C865" s="649"/>
      <c r="G865" s="579" t="s">
        <v>734</v>
      </c>
      <c r="H865" s="580"/>
      <c r="I865" s="580"/>
      <c r="J865" s="581"/>
      <c r="K865" s="568" t="s">
        <v>857</v>
      </c>
      <c r="L865" s="573">
        <v>4</v>
      </c>
      <c r="O865" s="580"/>
    </row>
    <row r="866" spans="1:15" x14ac:dyDescent="0.2">
      <c r="A866" s="476">
        <v>53</v>
      </c>
      <c r="B866" s="577" t="s">
        <v>813</v>
      </c>
      <c r="C866" s="650"/>
      <c r="G866" s="579" t="s">
        <v>734</v>
      </c>
      <c r="H866" s="580"/>
      <c r="I866" s="580"/>
      <c r="J866" s="581"/>
      <c r="K866" s="568" t="s">
        <v>857</v>
      </c>
      <c r="L866" s="573">
        <v>3</v>
      </c>
      <c r="O866" s="580"/>
    </row>
    <row r="867" spans="1:15" x14ac:dyDescent="0.2">
      <c r="A867" s="476">
        <v>54</v>
      </c>
      <c r="B867" s="577" t="s">
        <v>814</v>
      </c>
      <c r="C867" s="649" t="s">
        <v>716</v>
      </c>
      <c r="G867" s="579" t="s">
        <v>734</v>
      </c>
      <c r="H867" s="580"/>
      <c r="I867" s="580"/>
      <c r="J867" s="581"/>
      <c r="K867" s="568" t="s">
        <v>857</v>
      </c>
      <c r="L867" s="573">
        <v>2</v>
      </c>
      <c r="O867" s="580"/>
    </row>
    <row r="868" spans="1:15" x14ac:dyDescent="0.2">
      <c r="A868" s="476">
        <v>55</v>
      </c>
      <c r="B868" s="577" t="s">
        <v>815</v>
      </c>
      <c r="C868" s="649"/>
      <c r="G868" s="579" t="s">
        <v>734</v>
      </c>
      <c r="H868" s="580"/>
      <c r="I868" s="580"/>
      <c r="J868" s="581"/>
      <c r="K868" s="568" t="s">
        <v>857</v>
      </c>
      <c r="L868" s="573">
        <v>3</v>
      </c>
      <c r="O868" s="580"/>
    </row>
    <row r="869" spans="1:15" x14ac:dyDescent="0.2">
      <c r="A869" s="476">
        <v>56</v>
      </c>
      <c r="B869" s="577" t="s">
        <v>816</v>
      </c>
      <c r="C869" s="650"/>
      <c r="G869" s="579" t="s">
        <v>734</v>
      </c>
      <c r="H869" s="580"/>
      <c r="I869" s="580"/>
      <c r="J869" s="581"/>
      <c r="K869" s="568" t="s">
        <v>857</v>
      </c>
      <c r="L869" s="573">
        <v>4</v>
      </c>
      <c r="O869" s="580"/>
    </row>
    <row r="870" spans="1:15" x14ac:dyDescent="0.2">
      <c r="A870" s="476">
        <v>57</v>
      </c>
      <c r="B870" s="577" t="s">
        <v>817</v>
      </c>
      <c r="C870" s="648" t="s">
        <v>716</v>
      </c>
      <c r="G870" s="579" t="s">
        <v>734</v>
      </c>
      <c r="H870" s="580"/>
      <c r="I870" s="580"/>
      <c r="J870" s="581"/>
      <c r="K870" s="568" t="s">
        <v>857</v>
      </c>
      <c r="L870" s="573">
        <v>5</v>
      </c>
      <c r="O870" s="580"/>
    </row>
    <row r="871" spans="1:15" x14ac:dyDescent="0.2">
      <c r="A871" s="476">
        <v>58</v>
      </c>
      <c r="B871" s="577" t="s">
        <v>818</v>
      </c>
      <c r="C871" s="649"/>
      <c r="G871" s="579" t="s">
        <v>734</v>
      </c>
      <c r="H871" s="580"/>
      <c r="I871" s="580"/>
      <c r="J871" s="581"/>
      <c r="K871" s="568" t="s">
        <v>857</v>
      </c>
      <c r="L871" s="573">
        <v>4</v>
      </c>
      <c r="O871" s="580"/>
    </row>
    <row r="872" spans="1:15" x14ac:dyDescent="0.2">
      <c r="A872" s="476">
        <v>59</v>
      </c>
      <c r="B872" s="577" t="s">
        <v>819</v>
      </c>
      <c r="C872" s="649"/>
      <c r="G872" s="579" t="s">
        <v>734</v>
      </c>
      <c r="H872" s="580"/>
      <c r="I872" s="580"/>
      <c r="J872" s="581"/>
      <c r="K872" s="568" t="s">
        <v>857</v>
      </c>
      <c r="L872" s="573">
        <v>5</v>
      </c>
      <c r="O872" s="580"/>
    </row>
    <row r="873" spans="1:15" x14ac:dyDescent="0.2">
      <c r="A873" s="476">
        <v>60</v>
      </c>
      <c r="B873" s="577" t="s">
        <v>820</v>
      </c>
      <c r="C873" s="649"/>
      <c r="G873" s="579" t="s">
        <v>734</v>
      </c>
      <c r="H873" s="580"/>
      <c r="I873" s="580"/>
      <c r="J873" s="581"/>
      <c r="K873" s="568" t="s">
        <v>857</v>
      </c>
      <c r="L873" s="573">
        <v>5</v>
      </c>
      <c r="O873" s="580"/>
    </row>
    <row r="874" spans="1:15" x14ac:dyDescent="0.2">
      <c r="A874" s="476">
        <v>61</v>
      </c>
      <c r="B874" s="577" t="s">
        <v>821</v>
      </c>
      <c r="C874" s="650"/>
      <c r="G874" s="579" t="s">
        <v>734</v>
      </c>
      <c r="H874" s="580"/>
      <c r="I874" s="580"/>
      <c r="J874" s="581"/>
      <c r="K874" s="568" t="s">
        <v>857</v>
      </c>
      <c r="L874" s="573">
        <v>5</v>
      </c>
      <c r="O874" s="580"/>
    </row>
    <row r="875" spans="1:15" x14ac:dyDescent="0.2">
      <c r="A875" s="476">
        <v>62</v>
      </c>
      <c r="B875" s="577" t="s">
        <v>822</v>
      </c>
      <c r="C875" s="648" t="s">
        <v>716</v>
      </c>
      <c r="G875" s="579" t="s">
        <v>734</v>
      </c>
      <c r="H875" s="580"/>
      <c r="I875" s="580"/>
      <c r="J875" s="581"/>
      <c r="K875" s="568" t="s">
        <v>857</v>
      </c>
      <c r="L875" s="573">
        <v>5</v>
      </c>
      <c r="O875" s="580"/>
    </row>
    <row r="876" spans="1:15" x14ac:dyDescent="0.2">
      <c r="A876" s="476">
        <v>63</v>
      </c>
      <c r="B876" s="577" t="s">
        <v>823</v>
      </c>
      <c r="C876" s="649"/>
      <c r="G876" s="579" t="s">
        <v>734</v>
      </c>
      <c r="H876" s="580"/>
      <c r="I876" s="580"/>
      <c r="J876" s="581"/>
      <c r="K876" s="568" t="s">
        <v>857</v>
      </c>
      <c r="L876" s="573">
        <v>5</v>
      </c>
      <c r="O876" s="580"/>
    </row>
    <row r="877" spans="1:15" x14ac:dyDescent="0.2">
      <c r="A877" s="476">
        <v>64</v>
      </c>
      <c r="B877" s="577" t="s">
        <v>824</v>
      </c>
      <c r="C877" s="649"/>
      <c r="G877" s="579" t="s">
        <v>734</v>
      </c>
      <c r="H877" s="580"/>
      <c r="I877" s="580"/>
      <c r="J877" s="581"/>
      <c r="K877" s="568" t="s">
        <v>857</v>
      </c>
      <c r="L877" s="573">
        <v>5</v>
      </c>
      <c r="O877" s="580"/>
    </row>
    <row r="878" spans="1:15" x14ac:dyDescent="0.2">
      <c r="A878" s="476">
        <v>65</v>
      </c>
      <c r="B878" s="577" t="s">
        <v>825</v>
      </c>
      <c r="C878" s="649"/>
      <c r="G878" s="579" t="s">
        <v>734</v>
      </c>
      <c r="H878" s="580"/>
      <c r="I878" s="580"/>
      <c r="J878" s="581"/>
      <c r="K878" s="568" t="s">
        <v>857</v>
      </c>
      <c r="L878" s="573">
        <v>5</v>
      </c>
      <c r="O878" s="580"/>
    </row>
    <row r="879" spans="1:15" x14ac:dyDescent="0.2">
      <c r="A879" s="476">
        <v>66</v>
      </c>
      <c r="B879" s="577" t="s">
        <v>826</v>
      </c>
      <c r="C879" s="650"/>
      <c r="G879" s="579" t="s">
        <v>734</v>
      </c>
      <c r="H879" s="580"/>
      <c r="I879" s="580"/>
      <c r="J879" s="581"/>
      <c r="K879" s="568" t="s">
        <v>857</v>
      </c>
      <c r="L879" s="573">
        <v>5</v>
      </c>
      <c r="O879" s="580"/>
    </row>
    <row r="880" spans="1:15" x14ac:dyDescent="0.2">
      <c r="A880" s="476">
        <v>67</v>
      </c>
      <c r="B880" s="577" t="s">
        <v>827</v>
      </c>
      <c r="C880" s="648" t="s">
        <v>716</v>
      </c>
      <c r="G880" s="579" t="s">
        <v>734</v>
      </c>
      <c r="H880" s="580"/>
      <c r="I880" s="580"/>
      <c r="J880" s="581"/>
      <c r="K880" s="568" t="s">
        <v>857</v>
      </c>
      <c r="L880" s="573">
        <v>5</v>
      </c>
      <c r="O880" s="580"/>
    </row>
    <row r="881" spans="1:15" x14ac:dyDescent="0.2">
      <c r="A881" s="476">
        <v>68</v>
      </c>
      <c r="B881" s="577" t="s">
        <v>828</v>
      </c>
      <c r="C881" s="649"/>
      <c r="G881" s="579" t="s">
        <v>734</v>
      </c>
      <c r="H881" s="580"/>
      <c r="I881" s="580"/>
      <c r="J881" s="581"/>
      <c r="K881" s="568" t="s">
        <v>857</v>
      </c>
      <c r="L881" s="573">
        <v>5</v>
      </c>
      <c r="O881" s="580"/>
    </row>
    <row r="882" spans="1:15" x14ac:dyDescent="0.2">
      <c r="A882" s="476">
        <v>69</v>
      </c>
      <c r="B882" s="577" t="s">
        <v>829</v>
      </c>
      <c r="C882" s="649"/>
      <c r="G882" s="579" t="s">
        <v>734</v>
      </c>
      <c r="H882" s="580"/>
      <c r="I882" s="580"/>
      <c r="J882" s="581"/>
      <c r="K882" s="568" t="s">
        <v>857</v>
      </c>
      <c r="L882" s="573">
        <v>5</v>
      </c>
      <c r="O882" s="580"/>
    </row>
    <row r="883" spans="1:15" x14ac:dyDescent="0.2">
      <c r="A883" s="476">
        <v>70</v>
      </c>
      <c r="B883" s="577" t="s">
        <v>830</v>
      </c>
      <c r="C883" s="649"/>
      <c r="G883" s="579" t="s">
        <v>734</v>
      </c>
      <c r="H883" s="580"/>
      <c r="I883" s="580"/>
      <c r="J883" s="581"/>
      <c r="K883" s="568" t="s">
        <v>857</v>
      </c>
      <c r="L883" s="573">
        <v>4</v>
      </c>
      <c r="O883" s="580"/>
    </row>
    <row r="884" spans="1:15" x14ac:dyDescent="0.2">
      <c r="A884" s="476">
        <v>71</v>
      </c>
      <c r="B884" s="577" t="s">
        <v>831</v>
      </c>
      <c r="C884" s="650"/>
      <c r="G884" s="579" t="s">
        <v>734</v>
      </c>
      <c r="H884" s="580"/>
      <c r="I884" s="580"/>
      <c r="J884" s="581"/>
      <c r="K884" s="568" t="s">
        <v>857</v>
      </c>
      <c r="L884" s="573">
        <v>4</v>
      </c>
      <c r="O884" s="580"/>
    </row>
    <row r="885" spans="1:15" x14ac:dyDescent="0.2">
      <c r="A885" s="476">
        <v>72</v>
      </c>
      <c r="B885" s="577" t="s">
        <v>832</v>
      </c>
      <c r="C885" s="648" t="s">
        <v>716</v>
      </c>
      <c r="G885" s="579" t="s">
        <v>734</v>
      </c>
      <c r="H885" s="580"/>
      <c r="I885" s="580"/>
      <c r="J885" s="581"/>
      <c r="K885" s="568" t="s">
        <v>857</v>
      </c>
      <c r="L885" s="573">
        <v>4</v>
      </c>
      <c r="O885" s="580"/>
    </row>
    <row r="886" spans="1:15" x14ac:dyDescent="0.2">
      <c r="A886" s="476">
        <v>73</v>
      </c>
      <c r="B886" s="577" t="s">
        <v>833</v>
      </c>
      <c r="C886" s="649"/>
      <c r="G886" s="579" t="s">
        <v>734</v>
      </c>
      <c r="H886" s="580"/>
      <c r="I886" s="580"/>
      <c r="J886" s="581"/>
      <c r="K886" s="568" t="s">
        <v>857</v>
      </c>
      <c r="L886" s="573">
        <v>4</v>
      </c>
      <c r="O886" s="580"/>
    </row>
    <row r="887" spans="1:15" x14ac:dyDescent="0.2">
      <c r="A887" s="476">
        <v>74</v>
      </c>
      <c r="B887" s="577" t="s">
        <v>834</v>
      </c>
      <c r="C887" s="649"/>
      <c r="G887" s="579" t="s">
        <v>734</v>
      </c>
      <c r="H887" s="580"/>
      <c r="I887" s="580"/>
      <c r="J887" s="581"/>
      <c r="K887" s="568" t="s">
        <v>857</v>
      </c>
      <c r="L887" s="573">
        <v>4</v>
      </c>
      <c r="O887" s="580"/>
    </row>
    <row r="888" spans="1:15" x14ac:dyDescent="0.2">
      <c r="A888" s="476">
        <v>75</v>
      </c>
      <c r="B888" s="577" t="s">
        <v>835</v>
      </c>
      <c r="C888" s="650"/>
      <c r="G888" s="579" t="s">
        <v>734</v>
      </c>
      <c r="H888" s="580"/>
      <c r="I888" s="580"/>
      <c r="J888" s="581"/>
      <c r="K888" s="568" t="s">
        <v>857</v>
      </c>
      <c r="L888" s="573">
        <v>4</v>
      </c>
      <c r="O888" s="580"/>
    </row>
    <row r="889" spans="1:15" x14ac:dyDescent="0.2">
      <c r="A889" s="476">
        <v>76</v>
      </c>
      <c r="B889" s="577" t="s">
        <v>836</v>
      </c>
      <c r="C889" s="648" t="s">
        <v>716</v>
      </c>
      <c r="G889" s="579" t="s">
        <v>734</v>
      </c>
      <c r="H889" s="580"/>
      <c r="I889" s="580"/>
      <c r="J889" s="581"/>
      <c r="K889" s="568" t="s">
        <v>857</v>
      </c>
      <c r="L889" s="573">
        <v>4</v>
      </c>
      <c r="O889" s="580"/>
    </row>
    <row r="890" spans="1:15" x14ac:dyDescent="0.2">
      <c r="A890" s="476">
        <v>77</v>
      </c>
      <c r="B890" s="577" t="s">
        <v>837</v>
      </c>
      <c r="C890" s="649"/>
      <c r="G890" s="579" t="s">
        <v>734</v>
      </c>
      <c r="H890" s="580"/>
      <c r="I890" s="580"/>
      <c r="J890" s="581"/>
      <c r="K890" s="568" t="s">
        <v>857</v>
      </c>
      <c r="L890" s="573">
        <v>4</v>
      </c>
      <c r="O890" s="580"/>
    </row>
    <row r="891" spans="1:15" x14ac:dyDescent="0.2">
      <c r="A891" s="476">
        <v>78</v>
      </c>
      <c r="B891" s="577" t="s">
        <v>838</v>
      </c>
      <c r="C891" s="649"/>
      <c r="G891" s="579" t="s">
        <v>734</v>
      </c>
      <c r="H891" s="580"/>
      <c r="I891" s="580"/>
      <c r="J891" s="581"/>
      <c r="K891" s="568" t="s">
        <v>857</v>
      </c>
      <c r="L891" s="573">
        <v>4</v>
      </c>
      <c r="O891" s="580"/>
    </row>
    <row r="892" spans="1:15" x14ac:dyDescent="0.2">
      <c r="A892" s="476">
        <v>79</v>
      </c>
      <c r="B892" s="577" t="s">
        <v>839</v>
      </c>
      <c r="C892" s="650"/>
      <c r="G892" s="579" t="s">
        <v>734</v>
      </c>
      <c r="H892" s="580"/>
      <c r="I892" s="580"/>
      <c r="J892" s="581"/>
      <c r="K892" s="568" t="s">
        <v>857</v>
      </c>
      <c r="L892" s="573">
        <v>4</v>
      </c>
      <c r="O892" s="580"/>
    </row>
    <row r="893" spans="1:15" x14ac:dyDescent="0.2">
      <c r="A893" s="476">
        <v>80</v>
      </c>
      <c r="B893" s="577" t="s">
        <v>840</v>
      </c>
      <c r="C893" s="648" t="s">
        <v>716</v>
      </c>
      <c r="G893" s="579" t="s">
        <v>734</v>
      </c>
      <c r="H893" s="580"/>
      <c r="I893" s="580"/>
      <c r="J893" s="581"/>
      <c r="K893" s="568" t="s">
        <v>857</v>
      </c>
      <c r="L893" s="573">
        <v>4</v>
      </c>
      <c r="O893" s="580"/>
    </row>
    <row r="894" spans="1:15" x14ac:dyDescent="0.2">
      <c r="A894" s="476">
        <v>81</v>
      </c>
      <c r="B894" s="577" t="s">
        <v>841</v>
      </c>
      <c r="C894" s="649"/>
      <c r="G894" s="579" t="s">
        <v>734</v>
      </c>
      <c r="H894" s="580"/>
      <c r="I894" s="580"/>
      <c r="J894" s="581"/>
      <c r="K894" s="568" t="s">
        <v>857</v>
      </c>
      <c r="L894" s="573">
        <v>4</v>
      </c>
      <c r="O894" s="580"/>
    </row>
    <row r="895" spans="1:15" x14ac:dyDescent="0.2">
      <c r="A895" s="476">
        <v>82</v>
      </c>
      <c r="B895" s="577" t="s">
        <v>842</v>
      </c>
      <c r="C895" s="649"/>
      <c r="G895" s="579" t="s">
        <v>734</v>
      </c>
      <c r="H895" s="580"/>
      <c r="I895" s="580"/>
      <c r="J895" s="581"/>
      <c r="K895" s="568" t="s">
        <v>857</v>
      </c>
      <c r="L895" s="573">
        <v>4</v>
      </c>
      <c r="O895" s="580"/>
    </row>
    <row r="896" spans="1:15" x14ac:dyDescent="0.2">
      <c r="A896" s="476">
        <v>83</v>
      </c>
      <c r="B896" s="577" t="s">
        <v>843</v>
      </c>
      <c r="C896" s="649"/>
      <c r="G896" s="579" t="s">
        <v>734</v>
      </c>
      <c r="H896" s="580"/>
      <c r="I896" s="580"/>
      <c r="J896" s="581"/>
      <c r="K896" s="568" t="s">
        <v>857</v>
      </c>
      <c r="L896" s="573">
        <v>4</v>
      </c>
      <c r="O896" s="580"/>
    </row>
    <row r="897" spans="1:15" x14ac:dyDescent="0.2">
      <c r="A897" s="476">
        <v>84</v>
      </c>
      <c r="B897" s="577" t="s">
        <v>844</v>
      </c>
      <c r="C897" s="650"/>
      <c r="G897" s="579" t="s">
        <v>734</v>
      </c>
      <c r="H897" s="580"/>
      <c r="I897" s="580"/>
      <c r="J897" s="581"/>
      <c r="K897" s="568" t="s">
        <v>857</v>
      </c>
      <c r="L897" s="573">
        <v>4</v>
      </c>
      <c r="O897" s="580"/>
    </row>
    <row r="898" spans="1:15" x14ac:dyDescent="0.2">
      <c r="A898" s="476">
        <v>85</v>
      </c>
      <c r="B898" s="577" t="s">
        <v>845</v>
      </c>
      <c r="C898" s="648" t="s">
        <v>716</v>
      </c>
      <c r="G898" s="579" t="s">
        <v>734</v>
      </c>
      <c r="H898" s="580"/>
      <c r="I898" s="580"/>
      <c r="J898" s="581"/>
      <c r="K898" s="568" t="s">
        <v>857</v>
      </c>
      <c r="L898" s="573">
        <v>4</v>
      </c>
      <c r="O898" s="580"/>
    </row>
    <row r="899" spans="1:15" x14ac:dyDescent="0.2">
      <c r="A899" s="476">
        <v>86</v>
      </c>
      <c r="B899" s="577" t="s">
        <v>846</v>
      </c>
      <c r="C899" s="649"/>
      <c r="G899" s="579" t="s">
        <v>734</v>
      </c>
      <c r="H899" s="580"/>
      <c r="I899" s="580"/>
      <c r="J899" s="581"/>
      <c r="K899" s="568" t="s">
        <v>857</v>
      </c>
      <c r="L899" s="573">
        <v>4</v>
      </c>
      <c r="O899" s="580"/>
    </row>
    <row r="900" spans="1:15" x14ac:dyDescent="0.2">
      <c r="A900" s="476">
        <v>87</v>
      </c>
      <c r="B900" s="577" t="s">
        <v>847</v>
      </c>
      <c r="C900" s="649"/>
      <c r="G900" s="579" t="s">
        <v>734</v>
      </c>
      <c r="H900" s="580"/>
      <c r="I900" s="580"/>
      <c r="J900" s="581"/>
      <c r="K900" s="568" t="s">
        <v>857</v>
      </c>
      <c r="L900" s="573">
        <v>4</v>
      </c>
      <c r="O900" s="580"/>
    </row>
    <row r="901" spans="1:15" x14ac:dyDescent="0.2">
      <c r="A901" s="476">
        <v>88</v>
      </c>
      <c r="B901" s="577" t="s">
        <v>848</v>
      </c>
      <c r="C901" s="649"/>
      <c r="G901" s="579" t="s">
        <v>734</v>
      </c>
      <c r="H901" s="580"/>
      <c r="I901" s="580"/>
      <c r="J901" s="581"/>
      <c r="K901" s="568" t="s">
        <v>857</v>
      </c>
      <c r="L901" s="573">
        <v>4</v>
      </c>
      <c r="O901" s="580"/>
    </row>
    <row r="902" spans="1:15" x14ac:dyDescent="0.2">
      <c r="A902" s="476">
        <v>89</v>
      </c>
      <c r="B902" s="577" t="s">
        <v>849</v>
      </c>
      <c r="C902" s="650"/>
      <c r="G902" s="579" t="s">
        <v>734</v>
      </c>
      <c r="H902" s="580"/>
      <c r="I902" s="580"/>
      <c r="J902" s="581"/>
      <c r="K902" s="568" t="s">
        <v>857</v>
      </c>
      <c r="L902" s="573">
        <v>4</v>
      </c>
      <c r="O902" s="580"/>
    </row>
    <row r="903" spans="1:15" x14ac:dyDescent="0.2">
      <c r="A903" s="476">
        <v>90</v>
      </c>
      <c r="B903" s="577" t="s">
        <v>850</v>
      </c>
      <c r="C903" s="651" t="s">
        <v>716</v>
      </c>
      <c r="G903" s="579" t="s">
        <v>734</v>
      </c>
      <c r="H903" s="580"/>
      <c r="I903" s="580"/>
      <c r="J903" s="581"/>
      <c r="K903" s="568" t="s">
        <v>857</v>
      </c>
      <c r="L903" s="573">
        <v>3</v>
      </c>
      <c r="O903" s="580"/>
    </row>
    <row r="904" spans="1:15" x14ac:dyDescent="0.2">
      <c r="A904" s="476">
        <v>91</v>
      </c>
      <c r="B904" s="577" t="s">
        <v>851</v>
      </c>
      <c r="C904" s="652"/>
      <c r="G904" s="579" t="s">
        <v>734</v>
      </c>
      <c r="H904" s="580"/>
      <c r="I904" s="580"/>
      <c r="J904" s="581"/>
      <c r="K904" s="568" t="s">
        <v>857</v>
      </c>
      <c r="L904" s="573">
        <v>3</v>
      </c>
      <c r="O904" s="580"/>
    </row>
    <row r="905" spans="1:15" x14ac:dyDescent="0.2">
      <c r="A905" s="476">
        <v>92</v>
      </c>
      <c r="B905" s="577" t="s">
        <v>852</v>
      </c>
      <c r="C905" s="652"/>
      <c r="G905" s="579" t="s">
        <v>734</v>
      </c>
      <c r="H905" s="580"/>
      <c r="I905" s="580"/>
      <c r="J905" s="581"/>
      <c r="K905" s="568" t="s">
        <v>857</v>
      </c>
      <c r="L905" s="573">
        <v>3</v>
      </c>
      <c r="O905" s="580"/>
    </row>
    <row r="906" spans="1:15" x14ac:dyDescent="0.2">
      <c r="A906" s="476"/>
      <c r="B906" s="577"/>
      <c r="C906" s="653"/>
      <c r="G906" s="580"/>
      <c r="H906" s="580"/>
      <c r="I906" s="580"/>
      <c r="J906" s="581"/>
      <c r="K906" s="580"/>
      <c r="L906" s="580"/>
      <c r="O906" s="580"/>
    </row>
    <row r="909" spans="1:15" x14ac:dyDescent="0.2">
      <c r="A909" s="646" t="s">
        <v>858</v>
      </c>
      <c r="B909" s="647"/>
      <c r="C909" s="647"/>
      <c r="D909" s="647"/>
      <c r="E909" s="647"/>
      <c r="F909" s="647"/>
      <c r="G909" s="647"/>
    </row>
    <row r="910" spans="1:15" x14ac:dyDescent="0.2">
      <c r="A910" s="647"/>
      <c r="B910" s="647"/>
      <c r="C910" s="647"/>
      <c r="D910" s="647"/>
      <c r="E910" s="647"/>
      <c r="F910" s="647"/>
      <c r="G910" s="647"/>
    </row>
    <row r="911" spans="1:15" x14ac:dyDescent="0.2">
      <c r="A911" s="647"/>
      <c r="B911" s="647"/>
      <c r="C911" s="647"/>
      <c r="D911" s="647"/>
      <c r="E911" s="647"/>
      <c r="F911" s="647"/>
      <c r="G911" s="647"/>
    </row>
    <row r="912" spans="1:15" x14ac:dyDescent="0.2">
      <c r="A912" s="647"/>
      <c r="B912" s="647"/>
      <c r="C912" s="647"/>
      <c r="D912" s="647"/>
      <c r="E912" s="647"/>
      <c r="F912" s="647"/>
      <c r="G912" s="647"/>
    </row>
  </sheetData>
  <autoFilter ref="A8:AX560"/>
  <mergeCells count="386">
    <mergeCell ref="J2:O2"/>
    <mergeCell ref="C560:J560"/>
    <mergeCell ref="B561:J561"/>
    <mergeCell ref="A571:O571"/>
    <mergeCell ref="C572:C578"/>
    <mergeCell ref="C580:C586"/>
    <mergeCell ref="A588:O588"/>
    <mergeCell ref="C589:C595"/>
    <mergeCell ref="I315:I316"/>
    <mergeCell ref="A6:N6"/>
    <mergeCell ref="A331:N331"/>
    <mergeCell ref="A319:N319"/>
    <mergeCell ref="D323:D324"/>
    <mergeCell ref="E323:E324"/>
    <mergeCell ref="F323:F324"/>
    <mergeCell ref="A9:AH9"/>
    <mergeCell ref="H323:H324"/>
    <mergeCell ref="A323:A325"/>
    <mergeCell ref="B323:B325"/>
    <mergeCell ref="C323:C325"/>
    <mergeCell ref="G323:G325"/>
    <mergeCell ref="I323:I325"/>
    <mergeCell ref="A320:A322"/>
    <mergeCell ref="B320:B322"/>
    <mergeCell ref="C320:C322"/>
    <mergeCell ref="G320:G322"/>
    <mergeCell ref="I320:I322"/>
    <mergeCell ref="F326:F328"/>
    <mergeCell ref="H326:H328"/>
    <mergeCell ref="D320:D321"/>
    <mergeCell ref="E320:E321"/>
    <mergeCell ref="A439:N439"/>
    <mergeCell ref="G440:G447"/>
    <mergeCell ref="A440:A447"/>
    <mergeCell ref="B335:B337"/>
    <mergeCell ref="C335:C337"/>
    <mergeCell ref="E332:E333"/>
    <mergeCell ref="E335:E336"/>
    <mergeCell ref="I332:I334"/>
    <mergeCell ref="I335:I337"/>
    <mergeCell ref="F332:F333"/>
    <mergeCell ref="F335:F336"/>
    <mergeCell ref="F338:F339"/>
    <mergeCell ref="F341:F342"/>
    <mergeCell ref="H332:H333"/>
    <mergeCell ref="C338:C340"/>
    <mergeCell ref="D332:D333"/>
    <mergeCell ref="D335:D336"/>
    <mergeCell ref="D338:D339"/>
    <mergeCell ref="D341:D342"/>
    <mergeCell ref="A332:A334"/>
    <mergeCell ref="B332:B334"/>
    <mergeCell ref="A427:N427"/>
    <mergeCell ref="G428:G437"/>
    <mergeCell ref="A326:A329"/>
    <mergeCell ref="B326:B329"/>
    <mergeCell ref="G326:G329"/>
    <mergeCell ref="I326:I329"/>
    <mergeCell ref="D326:D328"/>
    <mergeCell ref="E326:E328"/>
    <mergeCell ref="I388:I405"/>
    <mergeCell ref="B407:B422"/>
    <mergeCell ref="C407:C422"/>
    <mergeCell ref="I407:I422"/>
    <mergeCell ref="I366:I377"/>
    <mergeCell ref="I381:I382"/>
    <mergeCell ref="B383:B386"/>
    <mergeCell ref="C383:C386"/>
    <mergeCell ref="I383:I386"/>
    <mergeCell ref="B388:B405"/>
    <mergeCell ref="A428:A437"/>
    <mergeCell ref="B366:B377"/>
    <mergeCell ref="C366:C377"/>
    <mergeCell ref="H88:H112"/>
    <mergeCell ref="I88:I112"/>
    <mergeCell ref="G114:G138"/>
    <mergeCell ref="H273:H291"/>
    <mergeCell ref="I273:I291"/>
    <mergeCell ref="A248:N248"/>
    <mergeCell ref="A249:A271"/>
    <mergeCell ref="B249:B271"/>
    <mergeCell ref="C249:C271"/>
    <mergeCell ref="G249:G271"/>
    <mergeCell ref="H249:H271"/>
    <mergeCell ref="I249:I271"/>
    <mergeCell ref="A273:A291"/>
    <mergeCell ref="E93:E97"/>
    <mergeCell ref="F93:F97"/>
    <mergeCell ref="D98:D102"/>
    <mergeCell ref="E98:E102"/>
    <mergeCell ref="I114:I138"/>
    <mergeCell ref="D93:D97"/>
    <mergeCell ref="E88:E92"/>
    <mergeCell ref="F88:F92"/>
    <mergeCell ref="G88:G112"/>
    <mergeCell ref="H114:H138"/>
    <mergeCell ref="A140:A164"/>
    <mergeCell ref="F320:F321"/>
    <mergeCell ref="A12:A34"/>
    <mergeCell ref="B12:B34"/>
    <mergeCell ref="C12:C34"/>
    <mergeCell ref="D12:D15"/>
    <mergeCell ref="E12:E15"/>
    <mergeCell ref="F12:F15"/>
    <mergeCell ref="G12:G34"/>
    <mergeCell ref="H12:H34"/>
    <mergeCell ref="A36:A60"/>
    <mergeCell ref="B36:B60"/>
    <mergeCell ref="D36:D40"/>
    <mergeCell ref="E36:E40"/>
    <mergeCell ref="F36:F40"/>
    <mergeCell ref="G36:G60"/>
    <mergeCell ref="H36:H60"/>
    <mergeCell ref="D16:D19"/>
    <mergeCell ref="E16:E19"/>
    <mergeCell ref="F16:F19"/>
    <mergeCell ref="D20:D23"/>
    <mergeCell ref="E20:E23"/>
    <mergeCell ref="F20:F23"/>
    <mergeCell ref="D33:D34"/>
    <mergeCell ref="E33:E34"/>
    <mergeCell ref="S33:S34"/>
    <mergeCell ref="T33:T34"/>
    <mergeCell ref="U33:U34"/>
    <mergeCell ref="V33:V34"/>
    <mergeCell ref="J33:J34"/>
    <mergeCell ref="K33:K34"/>
    <mergeCell ref="L33:L34"/>
    <mergeCell ref="M33:M34"/>
    <mergeCell ref="N33:N34"/>
    <mergeCell ref="O33:O34"/>
    <mergeCell ref="P33:P34"/>
    <mergeCell ref="Q33:Q34"/>
    <mergeCell ref="R33:R34"/>
    <mergeCell ref="F33:F34"/>
    <mergeCell ref="I36:I60"/>
    <mergeCell ref="D41:D45"/>
    <mergeCell ref="E41:E45"/>
    <mergeCell ref="F41:F45"/>
    <mergeCell ref="D46:D50"/>
    <mergeCell ref="E46:E50"/>
    <mergeCell ref="F46:F50"/>
    <mergeCell ref="I12:I34"/>
    <mergeCell ref="G62:G86"/>
    <mergeCell ref="H62:H86"/>
    <mergeCell ref="I62:I86"/>
    <mergeCell ref="D67:D71"/>
    <mergeCell ref="E67:E71"/>
    <mergeCell ref="F67:F71"/>
    <mergeCell ref="D72:D76"/>
    <mergeCell ref="E72:E76"/>
    <mergeCell ref="F72:F76"/>
    <mergeCell ref="C36:C60"/>
    <mergeCell ref="B114:B138"/>
    <mergeCell ref="C114:C138"/>
    <mergeCell ref="D114:D118"/>
    <mergeCell ref="E114:E118"/>
    <mergeCell ref="F114:F118"/>
    <mergeCell ref="A88:A112"/>
    <mergeCell ref="B88:B112"/>
    <mergeCell ref="C88:C112"/>
    <mergeCell ref="A114:A138"/>
    <mergeCell ref="A62:A86"/>
    <mergeCell ref="B62:B86"/>
    <mergeCell ref="C62:C86"/>
    <mergeCell ref="D62:D66"/>
    <mergeCell ref="E62:E66"/>
    <mergeCell ref="F62:F66"/>
    <mergeCell ref="F98:F102"/>
    <mergeCell ref="D119:D123"/>
    <mergeCell ref="E119:E123"/>
    <mergeCell ref="F119:F123"/>
    <mergeCell ref="D124:D128"/>
    <mergeCell ref="E124:E128"/>
    <mergeCell ref="F124:F128"/>
    <mergeCell ref="D88:D92"/>
    <mergeCell ref="B140:B164"/>
    <mergeCell ref="C140:C164"/>
    <mergeCell ref="D140:D144"/>
    <mergeCell ref="E140:E144"/>
    <mergeCell ref="F140:F144"/>
    <mergeCell ref="G140:G164"/>
    <mergeCell ref="H140:H164"/>
    <mergeCell ref="I140:I164"/>
    <mergeCell ref="D145:D149"/>
    <mergeCell ref="E145:E149"/>
    <mergeCell ref="F145:F149"/>
    <mergeCell ref="D150:D154"/>
    <mergeCell ref="E150:E154"/>
    <mergeCell ref="F150:F154"/>
    <mergeCell ref="A166:A185"/>
    <mergeCell ref="B166:B185"/>
    <mergeCell ref="C166:C185"/>
    <mergeCell ref="G166:G184"/>
    <mergeCell ref="H166:H185"/>
    <mergeCell ref="I166:I185"/>
    <mergeCell ref="A187:A208"/>
    <mergeCell ref="B187:B208"/>
    <mergeCell ref="C187:C208"/>
    <mergeCell ref="G187:G208"/>
    <mergeCell ref="H187:H208"/>
    <mergeCell ref="I187:I208"/>
    <mergeCell ref="A210:A229"/>
    <mergeCell ref="B210:B229"/>
    <mergeCell ref="C210:C229"/>
    <mergeCell ref="D210:D212"/>
    <mergeCell ref="F210:F212"/>
    <mergeCell ref="G210:G229"/>
    <mergeCell ref="H210:H229"/>
    <mergeCell ref="I210:I229"/>
    <mergeCell ref="A231:A234"/>
    <mergeCell ref="B231:B234"/>
    <mergeCell ref="C231:C234"/>
    <mergeCell ref="D231:D234"/>
    <mergeCell ref="G231:G234"/>
    <mergeCell ref="H231:H234"/>
    <mergeCell ref="I231:I234"/>
    <mergeCell ref="A236:A239"/>
    <mergeCell ref="B236:B239"/>
    <mergeCell ref="C236:C239"/>
    <mergeCell ref="D236:D239"/>
    <mergeCell ref="G236:G239"/>
    <mergeCell ref="H236:H239"/>
    <mergeCell ref="I236:I239"/>
    <mergeCell ref="E238:E239"/>
    <mergeCell ref="F238:F239"/>
    <mergeCell ref="B293:B313"/>
    <mergeCell ref="C293:C313"/>
    <mergeCell ref="G293:G313"/>
    <mergeCell ref="H293:H313"/>
    <mergeCell ref="I293:I313"/>
    <mergeCell ref="I359:I360"/>
    <mergeCell ref="A338:A340"/>
    <mergeCell ref="A341:A343"/>
    <mergeCell ref="B338:B340"/>
    <mergeCell ref="B341:B343"/>
    <mergeCell ref="C341:C343"/>
    <mergeCell ref="I338:I340"/>
    <mergeCell ref="I341:I343"/>
    <mergeCell ref="E338:E339"/>
    <mergeCell ref="E341:E342"/>
    <mergeCell ref="H338:H339"/>
    <mergeCell ref="H335:H336"/>
    <mergeCell ref="H341:H342"/>
    <mergeCell ref="G332:G334"/>
    <mergeCell ref="G335:G337"/>
    <mergeCell ref="G338:G340"/>
    <mergeCell ref="G341:G343"/>
    <mergeCell ref="H320:H321"/>
    <mergeCell ref="C326:C329"/>
    <mergeCell ref="B273:B291"/>
    <mergeCell ref="C273:C291"/>
    <mergeCell ref="G273:G291"/>
    <mergeCell ref="C332:C334"/>
    <mergeCell ref="A335:A337"/>
    <mergeCell ref="B361:B364"/>
    <mergeCell ref="C361:C364"/>
    <mergeCell ref="I361:I364"/>
    <mergeCell ref="B351:B355"/>
    <mergeCell ref="A351:A355"/>
    <mergeCell ref="C351:C355"/>
    <mergeCell ref="G351:G355"/>
    <mergeCell ref="I351:I355"/>
    <mergeCell ref="A346:A348"/>
    <mergeCell ref="B346:B348"/>
    <mergeCell ref="C346:C348"/>
    <mergeCell ref="G346:G348"/>
    <mergeCell ref="I346:I348"/>
    <mergeCell ref="A358:N358"/>
    <mergeCell ref="A357:N357"/>
    <mergeCell ref="A361:A364"/>
    <mergeCell ref="A345:N345"/>
    <mergeCell ref="A344:N344"/>
    <mergeCell ref="A293:A313"/>
    <mergeCell ref="A366:A377"/>
    <mergeCell ref="A383:A386"/>
    <mergeCell ref="A388:A405"/>
    <mergeCell ref="A407:A422"/>
    <mergeCell ref="B428:B437"/>
    <mergeCell ref="C428:C437"/>
    <mergeCell ref="C388:C405"/>
    <mergeCell ref="A474:N474"/>
    <mergeCell ref="A449:A459"/>
    <mergeCell ref="A461:N461"/>
    <mergeCell ref="A462:A464"/>
    <mergeCell ref="A466:A471"/>
    <mergeCell ref="I462:I464"/>
    <mergeCell ref="G462:G464"/>
    <mergeCell ref="G466:G471"/>
    <mergeCell ref="B462:B464"/>
    <mergeCell ref="C462:C464"/>
    <mergeCell ref="B466:B471"/>
    <mergeCell ref="C466:C471"/>
    <mergeCell ref="I466:I471"/>
    <mergeCell ref="B449:B459"/>
    <mergeCell ref="C449:C459"/>
    <mergeCell ref="I449:I459"/>
    <mergeCell ref="G449:G459"/>
    <mergeCell ref="A483:N483"/>
    <mergeCell ref="G484:G487"/>
    <mergeCell ref="A488:N488"/>
    <mergeCell ref="A492:N492"/>
    <mergeCell ref="A475:A481"/>
    <mergeCell ref="I493:I494"/>
    <mergeCell ref="G493:G495"/>
    <mergeCell ref="I484:I487"/>
    <mergeCell ref="I489:I491"/>
    <mergeCell ref="G489:G491"/>
    <mergeCell ref="I475:I481"/>
    <mergeCell ref="G475:G481"/>
    <mergeCell ref="B475:B481"/>
    <mergeCell ref="C475:C481"/>
    <mergeCell ref="A520:N520"/>
    <mergeCell ref="A519:N519"/>
    <mergeCell ref="A496:N496"/>
    <mergeCell ref="G521:G523"/>
    <mergeCell ref="B497:B507"/>
    <mergeCell ref="C497:C507"/>
    <mergeCell ref="I497:I507"/>
    <mergeCell ref="B509:B514"/>
    <mergeCell ref="C509:C514"/>
    <mergeCell ref="I509:I514"/>
    <mergeCell ref="G497:G514"/>
    <mergeCell ref="A497:A507"/>
    <mergeCell ref="A509:A514"/>
    <mergeCell ref="A545:N545"/>
    <mergeCell ref="A540:N540"/>
    <mergeCell ref="A539:N539"/>
    <mergeCell ref="A535:N535"/>
    <mergeCell ref="A534:N534"/>
    <mergeCell ref="A530:N530"/>
    <mergeCell ref="A529:N529"/>
    <mergeCell ref="A525:N525"/>
    <mergeCell ref="A524:N524"/>
    <mergeCell ref="A603:O603"/>
    <mergeCell ref="A598:O599"/>
    <mergeCell ref="A600:O602"/>
    <mergeCell ref="A10:O10"/>
    <mergeCell ref="A11:O11"/>
    <mergeCell ref="A563:N563"/>
    <mergeCell ref="G359:G360"/>
    <mergeCell ref="G361:G364"/>
    <mergeCell ref="G366:G377"/>
    <mergeCell ref="A380:N380"/>
    <mergeCell ref="G381:G382"/>
    <mergeCell ref="G383:G386"/>
    <mergeCell ref="G388:G405"/>
    <mergeCell ref="G407:G422"/>
    <mergeCell ref="B440:B447"/>
    <mergeCell ref="C440:C447"/>
    <mergeCell ref="I440:I447"/>
    <mergeCell ref="I428:I437"/>
    <mergeCell ref="A558:N558"/>
    <mergeCell ref="A555:N555"/>
    <mergeCell ref="A554:N554"/>
    <mergeCell ref="A552:N552"/>
    <mergeCell ref="A551:N551"/>
    <mergeCell ref="A546:N546"/>
    <mergeCell ref="A720:O720"/>
    <mergeCell ref="C814:C818"/>
    <mergeCell ref="C819:C823"/>
    <mergeCell ref="C824:C826"/>
    <mergeCell ref="C827:C833"/>
    <mergeCell ref="C834:C838"/>
    <mergeCell ref="C839:C843"/>
    <mergeCell ref="C844:C848"/>
    <mergeCell ref="A609:O609"/>
    <mergeCell ref="A617:O617"/>
    <mergeCell ref="A620:O620"/>
    <mergeCell ref="A623:O623"/>
    <mergeCell ref="A627:O627"/>
    <mergeCell ref="A909:G912"/>
    <mergeCell ref="C889:C892"/>
    <mergeCell ref="C893:C897"/>
    <mergeCell ref="C898:C902"/>
    <mergeCell ref="C903:C906"/>
    <mergeCell ref="A813:O813"/>
    <mergeCell ref="C849:C853"/>
    <mergeCell ref="C854:C858"/>
    <mergeCell ref="C859:C862"/>
    <mergeCell ref="C863:C866"/>
    <mergeCell ref="C867:C869"/>
    <mergeCell ref="C870:C874"/>
    <mergeCell ref="C875:C879"/>
    <mergeCell ref="C880:C884"/>
    <mergeCell ref="C885:C888"/>
  </mergeCells>
  <pageMargins left="0.7" right="0.7" top="0.75" bottom="0.75" header="0.3" footer="0.3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F386"/>
  <sheetViews>
    <sheetView zoomScaleNormal="100" zoomScaleSheetLayoutView="97" workbookViewId="0">
      <selection activeCell="G37" sqref="G37"/>
    </sheetView>
  </sheetViews>
  <sheetFormatPr defaultColWidth="9.140625" defaultRowHeight="15.75" x14ac:dyDescent="0.25"/>
  <cols>
    <col min="1" max="1" width="3.7109375" style="26" customWidth="1"/>
    <col min="2" max="2" width="52.5703125" style="68" customWidth="1"/>
    <col min="3" max="3" width="13.140625" style="75" customWidth="1"/>
    <col min="4" max="4" width="16.7109375" style="75" customWidth="1"/>
    <col min="5" max="5" width="22.140625" style="75" customWidth="1"/>
    <col min="6" max="6" width="14.85546875" style="8" customWidth="1"/>
    <col min="7" max="16384" width="9.140625" style="8"/>
  </cols>
  <sheetData>
    <row r="1" spans="1:6" s="1" customFormat="1" ht="15.75" customHeight="1" x14ac:dyDescent="0.25">
      <c r="A1" s="88"/>
      <c r="B1" s="56"/>
      <c r="C1" s="69"/>
      <c r="E1" s="328" t="s">
        <v>7</v>
      </c>
      <c r="F1" s="2"/>
    </row>
    <row r="2" spans="1:6" s="1" customFormat="1" x14ac:dyDescent="0.25">
      <c r="A2" s="83"/>
      <c r="B2" s="56"/>
      <c r="C2" s="69"/>
      <c r="E2" s="329" t="s">
        <v>17</v>
      </c>
      <c r="F2" s="2"/>
    </row>
    <row r="3" spans="1:6" s="1" customFormat="1" x14ac:dyDescent="0.25">
      <c r="A3" s="83"/>
      <c r="B3" s="56"/>
      <c r="C3" s="69"/>
      <c r="E3" s="329" t="s">
        <v>100</v>
      </c>
      <c r="F3" s="2"/>
    </row>
    <row r="4" spans="1:6" s="1" customFormat="1" ht="21" customHeight="1" x14ac:dyDescent="0.25">
      <c r="A4" s="83"/>
      <c r="B4" s="56"/>
      <c r="C4" s="69"/>
      <c r="E4" s="329" t="s">
        <v>282</v>
      </c>
      <c r="F4" s="2"/>
    </row>
    <row r="5" spans="1:6" s="4" customFormat="1" x14ac:dyDescent="0.25">
      <c r="A5" s="88"/>
      <c r="B5" s="3"/>
      <c r="C5" s="70"/>
      <c r="E5" s="329" t="s">
        <v>0</v>
      </c>
    </row>
    <row r="6" spans="1:6" s="1" customFormat="1" ht="21.75" customHeight="1" x14ac:dyDescent="0.2">
      <c r="A6" s="781" t="s">
        <v>12</v>
      </c>
      <c r="B6" s="781"/>
      <c r="C6" s="781"/>
      <c r="D6" s="781"/>
      <c r="E6" s="781"/>
    </row>
    <row r="7" spans="1:6" s="1" customFormat="1" ht="21.75" customHeight="1" thickBot="1" x14ac:dyDescent="0.25">
      <c r="A7" s="782" t="s">
        <v>288</v>
      </c>
      <c r="B7" s="782"/>
      <c r="C7" s="782"/>
      <c r="D7" s="782"/>
      <c r="E7" s="782"/>
    </row>
    <row r="8" spans="1:6" s="1" customFormat="1" ht="57.75" customHeight="1" thickBot="1" x14ac:dyDescent="0.25">
      <c r="A8" s="18" t="s">
        <v>2</v>
      </c>
      <c r="B8" s="57" t="s">
        <v>9</v>
      </c>
      <c r="C8" s="19" t="s">
        <v>10</v>
      </c>
      <c r="D8" s="20" t="s">
        <v>11</v>
      </c>
      <c r="E8" s="25" t="s">
        <v>13</v>
      </c>
    </row>
    <row r="9" spans="1:6" s="17" customFormat="1" ht="13.5" thickBot="1" x14ac:dyDescent="0.25">
      <c r="A9" s="14">
        <v>1</v>
      </c>
      <c r="B9" s="57">
        <v>2</v>
      </c>
      <c r="C9" s="16">
        <v>3</v>
      </c>
      <c r="D9" s="15">
        <v>4</v>
      </c>
      <c r="E9" s="15"/>
    </row>
    <row r="10" spans="1:6" s="1" customFormat="1" ht="20.25" customHeight="1" x14ac:dyDescent="0.2">
      <c r="A10" s="783" t="s">
        <v>5</v>
      </c>
      <c r="B10" s="784"/>
      <c r="C10" s="784"/>
      <c r="D10" s="784"/>
      <c r="E10" s="785"/>
    </row>
    <row r="11" spans="1:6" s="1" customFormat="1" ht="12.75" x14ac:dyDescent="0.2">
      <c r="A11" s="51"/>
      <c r="B11" s="33"/>
      <c r="C11" s="34"/>
      <c r="D11" s="35"/>
      <c r="E11" s="34"/>
    </row>
    <row r="12" spans="1:6" s="30" customFormat="1" ht="12.75" x14ac:dyDescent="0.2">
      <c r="A12" s="51"/>
      <c r="B12" s="33"/>
      <c r="C12" s="34"/>
      <c r="D12" s="35"/>
      <c r="E12" s="34"/>
    </row>
    <row r="13" spans="1:6" s="30" customFormat="1" ht="12.75" x14ac:dyDescent="0.2">
      <c r="A13" s="51"/>
      <c r="B13" s="33"/>
      <c r="C13" s="34"/>
      <c r="D13" s="35"/>
      <c r="E13" s="34"/>
    </row>
    <row r="14" spans="1:6" s="30" customFormat="1" ht="12.75" x14ac:dyDescent="0.2">
      <c r="A14" s="51"/>
      <c r="B14" s="33"/>
      <c r="C14" s="34"/>
      <c r="D14" s="35"/>
      <c r="E14" s="34"/>
    </row>
    <row r="15" spans="1:6" s="30" customFormat="1" ht="12.75" x14ac:dyDescent="0.2">
      <c r="A15" s="51"/>
      <c r="B15" s="33"/>
      <c r="C15" s="34"/>
      <c r="D15" s="35"/>
      <c r="E15" s="34"/>
    </row>
    <row r="16" spans="1:6" s="1" customFormat="1" ht="12.75" x14ac:dyDescent="0.2">
      <c r="A16" s="780" t="s">
        <v>286</v>
      </c>
      <c r="B16" s="780"/>
      <c r="C16" s="780"/>
      <c r="D16" s="780"/>
      <c r="E16" s="780"/>
    </row>
    <row r="17" spans="1:6" s="1" customFormat="1" ht="20.25" customHeight="1" x14ac:dyDescent="0.2">
      <c r="A17" s="776" t="s">
        <v>21</v>
      </c>
      <c r="B17" s="776"/>
      <c r="C17" s="776"/>
      <c r="D17" s="776"/>
      <c r="E17" s="776"/>
    </row>
    <row r="18" spans="1:6" s="1" customFormat="1" ht="12.75" x14ac:dyDescent="0.2">
      <c r="A18" s="51"/>
      <c r="B18" s="52"/>
      <c r="C18" s="39"/>
      <c r="D18" s="53"/>
      <c r="E18" s="54"/>
    </row>
    <row r="19" spans="1:6" s="28" customFormat="1" ht="12.75" x14ac:dyDescent="0.2">
      <c r="A19" s="51"/>
      <c r="B19" s="33"/>
      <c r="C19" s="39"/>
      <c r="D19" s="53"/>
      <c r="E19" s="54"/>
    </row>
    <row r="20" spans="1:6" s="1" customFormat="1" ht="12.75" x14ac:dyDescent="0.2">
      <c r="A20" s="51"/>
      <c r="B20" s="52"/>
      <c r="C20" s="39"/>
      <c r="D20" s="53"/>
      <c r="E20" s="54"/>
    </row>
    <row r="21" spans="1:6" s="1" customFormat="1" ht="12.75" x14ac:dyDescent="0.2">
      <c r="A21" s="780" t="s">
        <v>284</v>
      </c>
      <c r="B21" s="780"/>
      <c r="C21" s="780"/>
      <c r="D21" s="780"/>
      <c r="E21" s="780"/>
      <c r="F21" s="29"/>
    </row>
    <row r="22" spans="1:6" s="38" customFormat="1" ht="20.25" customHeight="1" x14ac:dyDescent="0.2">
      <c r="A22" s="776" t="s">
        <v>64</v>
      </c>
      <c r="B22" s="776"/>
      <c r="C22" s="776"/>
      <c r="D22" s="776"/>
      <c r="E22" s="776"/>
      <c r="F22" s="29"/>
    </row>
    <row r="23" spans="1:6" s="38" customFormat="1" ht="12.75" x14ac:dyDescent="0.2">
      <c r="A23" s="34"/>
      <c r="B23" s="52"/>
      <c r="C23" s="35"/>
      <c r="D23" s="35"/>
      <c r="E23" s="36"/>
      <c r="F23" s="29"/>
    </row>
    <row r="24" spans="1:6" s="38" customFormat="1" ht="12.75" x14ac:dyDescent="0.2">
      <c r="A24" s="34"/>
      <c r="B24" s="81"/>
      <c r="C24" s="35"/>
      <c r="D24" s="35"/>
      <c r="E24" s="36"/>
      <c r="F24" s="29"/>
    </row>
    <row r="25" spans="1:6" s="38" customFormat="1" ht="12.75" x14ac:dyDescent="0.2">
      <c r="A25" s="34"/>
      <c r="B25" s="52"/>
      <c r="C25" s="35"/>
      <c r="D25" s="44"/>
      <c r="E25" s="36"/>
      <c r="F25" s="29"/>
    </row>
    <row r="26" spans="1:6" s="38" customFormat="1" ht="12.75" x14ac:dyDescent="0.2">
      <c r="A26" s="34"/>
      <c r="B26" s="52"/>
      <c r="C26" s="35"/>
      <c r="D26" s="35"/>
      <c r="E26" s="36"/>
      <c r="F26" s="29"/>
    </row>
    <row r="27" spans="1:6" s="38" customFormat="1" ht="12.75" x14ac:dyDescent="0.2">
      <c r="A27" s="34"/>
      <c r="B27" s="52"/>
      <c r="C27" s="35"/>
      <c r="D27" s="35"/>
      <c r="E27" s="36"/>
      <c r="F27" s="29"/>
    </row>
    <row r="28" spans="1:6" s="38" customFormat="1" ht="12.75" x14ac:dyDescent="0.2">
      <c r="A28" s="34"/>
      <c r="B28" s="52"/>
      <c r="C28" s="35"/>
      <c r="D28" s="35"/>
      <c r="E28" s="36"/>
      <c r="F28" s="29"/>
    </row>
    <row r="29" spans="1:6" s="38" customFormat="1" ht="20.25" customHeight="1" x14ac:dyDescent="0.2">
      <c r="A29" s="34"/>
      <c r="B29" s="776" t="s">
        <v>65</v>
      </c>
      <c r="C29" s="776"/>
      <c r="D29" s="776"/>
      <c r="E29" s="776"/>
      <c r="F29" s="29"/>
    </row>
    <row r="30" spans="1:6" s="38" customFormat="1" ht="12.75" x14ac:dyDescent="0.2">
      <c r="A30" s="34"/>
      <c r="B30" s="43"/>
      <c r="C30" s="45"/>
      <c r="D30" s="35"/>
      <c r="E30" s="58"/>
      <c r="F30" s="29"/>
    </row>
    <row r="31" spans="1:6" s="38" customFormat="1" ht="12.75" x14ac:dyDescent="0.2">
      <c r="A31" s="34"/>
      <c r="B31" s="81"/>
      <c r="C31" s="35"/>
      <c r="D31" s="35"/>
      <c r="E31" s="58"/>
      <c r="F31" s="29"/>
    </row>
    <row r="32" spans="1:6" s="38" customFormat="1" ht="12.75" x14ac:dyDescent="0.2">
      <c r="A32" s="34"/>
      <c r="B32" s="81"/>
      <c r="C32" s="45"/>
      <c r="D32" s="35"/>
      <c r="E32" s="58"/>
      <c r="F32" s="29"/>
    </row>
    <row r="33" spans="1:6" s="38" customFormat="1" ht="12.75" x14ac:dyDescent="0.2">
      <c r="A33" s="34"/>
      <c r="B33" s="81"/>
      <c r="C33" s="45"/>
      <c r="D33" s="45"/>
      <c r="E33" s="58"/>
      <c r="F33" s="29"/>
    </row>
    <row r="34" spans="1:6" s="38" customFormat="1" ht="12.75" x14ac:dyDescent="0.2">
      <c r="A34" s="34"/>
      <c r="B34" s="59"/>
      <c r="C34" s="45"/>
      <c r="D34" s="45"/>
      <c r="E34" s="58"/>
      <c r="F34" s="29"/>
    </row>
    <row r="35" spans="1:6" s="38" customFormat="1" ht="12.75" x14ac:dyDescent="0.2">
      <c r="A35" s="34"/>
      <c r="B35" s="60"/>
      <c r="C35" s="45"/>
      <c r="D35" s="45"/>
      <c r="E35" s="58"/>
      <c r="F35" s="29"/>
    </row>
    <row r="36" spans="1:6" s="38" customFormat="1" ht="12.75" x14ac:dyDescent="0.2">
      <c r="A36" s="34"/>
      <c r="B36" s="43"/>
      <c r="C36" s="45"/>
      <c r="D36" s="45"/>
      <c r="E36" s="58"/>
      <c r="F36" s="29"/>
    </row>
    <row r="37" spans="1:6" s="38" customFormat="1" ht="20.25" customHeight="1" x14ac:dyDescent="0.2">
      <c r="A37" s="34"/>
      <c r="B37" s="776" t="s">
        <v>44</v>
      </c>
      <c r="C37" s="776"/>
      <c r="D37" s="776"/>
      <c r="E37" s="776"/>
      <c r="F37" s="29"/>
    </row>
    <row r="38" spans="1:6" s="38" customFormat="1" ht="12.75" x14ac:dyDescent="0.2">
      <c r="A38" s="34"/>
      <c r="B38" s="81"/>
      <c r="C38" s="35"/>
      <c r="D38" s="35"/>
      <c r="E38" s="327"/>
      <c r="F38" s="29"/>
    </row>
    <row r="39" spans="1:6" s="38" customFormat="1" ht="12.75" x14ac:dyDescent="0.2">
      <c r="A39" s="34"/>
      <c r="B39" s="81"/>
      <c r="C39" s="35"/>
      <c r="D39" s="35"/>
      <c r="E39" s="327"/>
      <c r="F39" s="29"/>
    </row>
    <row r="40" spans="1:6" s="38" customFormat="1" ht="12.75" x14ac:dyDescent="0.2">
      <c r="A40" s="34"/>
      <c r="B40" s="81"/>
      <c r="C40" s="35"/>
      <c r="D40" s="35"/>
      <c r="E40" s="327"/>
      <c r="F40" s="29"/>
    </row>
    <row r="41" spans="1:6" s="38" customFormat="1" ht="12.75" x14ac:dyDescent="0.2">
      <c r="A41" s="34"/>
      <c r="B41" s="81"/>
      <c r="C41" s="35"/>
      <c r="D41" s="35"/>
      <c r="E41" s="327"/>
      <c r="F41" s="29"/>
    </row>
    <row r="42" spans="1:6" s="38" customFormat="1" ht="12.75" x14ac:dyDescent="0.2">
      <c r="A42" s="34"/>
      <c r="B42" s="81"/>
      <c r="C42" s="35"/>
      <c r="D42" s="35"/>
      <c r="E42" s="327"/>
      <c r="F42" s="29"/>
    </row>
    <row r="43" spans="1:6" s="38" customFormat="1" ht="12.75" x14ac:dyDescent="0.2">
      <c r="A43" s="34"/>
      <c r="B43" s="36"/>
      <c r="C43" s="34"/>
      <c r="D43" s="34"/>
      <c r="E43" s="34"/>
      <c r="F43" s="29"/>
    </row>
    <row r="44" spans="1:6" s="38" customFormat="1" ht="20.25" customHeight="1" x14ac:dyDescent="0.2">
      <c r="A44" s="34"/>
      <c r="B44" s="776" t="s">
        <v>66</v>
      </c>
      <c r="C44" s="776"/>
      <c r="D44" s="776"/>
      <c r="E44" s="776"/>
      <c r="F44" s="29"/>
    </row>
    <row r="45" spans="1:6" s="38" customFormat="1" ht="12.75" x14ac:dyDescent="0.2">
      <c r="A45" s="34"/>
      <c r="B45" s="42"/>
      <c r="C45" s="39"/>
      <c r="D45" s="55"/>
      <c r="E45" s="39"/>
      <c r="F45" s="29"/>
    </row>
    <row r="46" spans="1:6" s="38" customFormat="1" ht="12.75" x14ac:dyDescent="0.2">
      <c r="A46" s="34"/>
      <c r="B46" s="42"/>
      <c r="C46" s="40"/>
      <c r="D46" s="46"/>
      <c r="E46" s="40"/>
      <c r="F46" s="29"/>
    </row>
    <row r="47" spans="1:6" s="38" customFormat="1" ht="20.25" customHeight="1" x14ac:dyDescent="0.2">
      <c r="A47" s="34"/>
      <c r="B47" s="776" t="s">
        <v>54</v>
      </c>
      <c r="C47" s="776"/>
      <c r="D47" s="776"/>
      <c r="E47" s="776"/>
      <c r="F47" s="29"/>
    </row>
    <row r="48" spans="1:6" s="38" customFormat="1" ht="12.75" x14ac:dyDescent="0.2">
      <c r="A48" s="34"/>
      <c r="B48" s="42"/>
      <c r="C48" s="39"/>
      <c r="D48" s="55"/>
      <c r="E48" s="39"/>
      <c r="F48" s="29"/>
    </row>
    <row r="49" spans="1:6" s="38" customFormat="1" ht="12.75" x14ac:dyDescent="0.2">
      <c r="A49" s="34"/>
      <c r="B49" s="42"/>
      <c r="C49" s="40"/>
      <c r="D49" s="46"/>
      <c r="E49" s="40"/>
      <c r="F49" s="29"/>
    </row>
    <row r="50" spans="1:6" s="38" customFormat="1" ht="12.75" x14ac:dyDescent="0.2">
      <c r="A50" s="34"/>
      <c r="B50" s="36"/>
      <c r="C50" s="34"/>
      <c r="D50" s="34"/>
      <c r="E50" s="34"/>
      <c r="F50" s="29"/>
    </row>
    <row r="51" spans="1:6" s="38" customFormat="1" ht="12.75" x14ac:dyDescent="0.2">
      <c r="A51" s="34"/>
      <c r="B51" s="36"/>
      <c r="C51" s="34"/>
      <c r="D51" s="34"/>
      <c r="E51" s="34"/>
      <c r="F51" s="29"/>
    </row>
    <row r="52" spans="1:6" s="38" customFormat="1" ht="20.25" customHeight="1" x14ac:dyDescent="0.2">
      <c r="A52" s="34"/>
      <c r="B52" s="776" t="s">
        <v>67</v>
      </c>
      <c r="C52" s="776"/>
      <c r="D52" s="776"/>
      <c r="E52" s="776"/>
      <c r="F52" s="29"/>
    </row>
    <row r="53" spans="1:6" s="38" customFormat="1" ht="12.75" x14ac:dyDescent="0.2">
      <c r="A53" s="34"/>
      <c r="B53" s="42"/>
      <c r="C53" s="39"/>
      <c r="D53" s="55"/>
      <c r="E53" s="39"/>
      <c r="F53" s="29"/>
    </row>
    <row r="54" spans="1:6" s="38" customFormat="1" ht="12.75" x14ac:dyDescent="0.2">
      <c r="A54" s="34"/>
      <c r="B54" s="42"/>
      <c r="C54" s="40"/>
      <c r="D54" s="46"/>
      <c r="E54" s="40"/>
      <c r="F54" s="29"/>
    </row>
    <row r="55" spans="1:6" s="38" customFormat="1" ht="20.25" customHeight="1" x14ac:dyDescent="0.2">
      <c r="A55" s="34"/>
      <c r="B55" s="776" t="s">
        <v>23</v>
      </c>
      <c r="C55" s="776"/>
      <c r="D55" s="776"/>
      <c r="E55" s="776"/>
      <c r="F55" s="29"/>
    </row>
    <row r="56" spans="1:6" s="38" customFormat="1" ht="12.75" x14ac:dyDescent="0.2">
      <c r="A56" s="34"/>
      <c r="B56" s="42"/>
      <c r="C56" s="39"/>
      <c r="D56" s="55"/>
      <c r="E56" s="39"/>
      <c r="F56" s="29"/>
    </row>
    <row r="57" spans="1:6" s="38" customFormat="1" ht="12.75" x14ac:dyDescent="0.2">
      <c r="A57" s="34"/>
      <c r="B57" s="42"/>
      <c r="C57" s="40"/>
      <c r="D57" s="46"/>
      <c r="E57" s="40"/>
      <c r="F57" s="29"/>
    </row>
    <row r="58" spans="1:6" s="38" customFormat="1" ht="12.75" x14ac:dyDescent="0.2">
      <c r="A58" s="34"/>
      <c r="B58" s="36"/>
      <c r="C58" s="34"/>
      <c r="D58" s="47"/>
      <c r="E58" s="34"/>
      <c r="F58" s="29"/>
    </row>
    <row r="59" spans="1:6" s="38" customFormat="1" ht="20.25" customHeight="1" x14ac:dyDescent="0.2">
      <c r="A59" s="34"/>
      <c r="B59" s="776" t="s">
        <v>68</v>
      </c>
      <c r="C59" s="776"/>
      <c r="D59" s="776"/>
      <c r="E59" s="776"/>
      <c r="F59" s="29"/>
    </row>
    <row r="60" spans="1:6" s="38" customFormat="1" ht="12.75" x14ac:dyDescent="0.2">
      <c r="A60" s="34"/>
      <c r="B60" s="42"/>
      <c r="C60" s="39"/>
      <c r="D60" s="55"/>
      <c r="E60" s="39"/>
      <c r="F60" s="29"/>
    </row>
    <row r="61" spans="1:6" s="38" customFormat="1" ht="12.75" x14ac:dyDescent="0.2">
      <c r="A61" s="34"/>
      <c r="B61" s="36"/>
      <c r="C61" s="34"/>
      <c r="D61" s="47"/>
      <c r="E61" s="34"/>
      <c r="F61" s="29"/>
    </row>
    <row r="62" spans="1:6" s="38" customFormat="1" ht="12.75" x14ac:dyDescent="0.2">
      <c r="A62" s="34"/>
      <c r="B62" s="36"/>
      <c r="C62" s="39"/>
      <c r="D62" s="39"/>
      <c r="E62" s="48"/>
      <c r="F62" s="29"/>
    </row>
    <row r="63" spans="1:6" s="38" customFormat="1" ht="12.75" x14ac:dyDescent="0.2">
      <c r="A63" s="34"/>
      <c r="B63" s="36"/>
      <c r="C63" s="39"/>
      <c r="D63" s="39"/>
      <c r="E63" s="48"/>
      <c r="F63" s="29"/>
    </row>
    <row r="64" spans="1:6" s="38" customFormat="1" ht="12.75" x14ac:dyDescent="0.2">
      <c r="A64" s="34"/>
      <c r="B64" s="36"/>
      <c r="C64" s="39"/>
      <c r="D64" s="39"/>
      <c r="E64" s="48"/>
      <c r="F64" s="29"/>
    </row>
    <row r="65" spans="1:6" s="38" customFormat="1" ht="20.25" customHeight="1" x14ac:dyDescent="0.2">
      <c r="A65" s="34"/>
      <c r="B65" s="776" t="s">
        <v>69</v>
      </c>
      <c r="C65" s="776"/>
      <c r="D65" s="776"/>
      <c r="E65" s="776"/>
      <c r="F65" s="29"/>
    </row>
    <row r="66" spans="1:6" s="38" customFormat="1" ht="12.75" x14ac:dyDescent="0.2">
      <c r="A66" s="34"/>
      <c r="B66" s="42"/>
      <c r="C66" s="39"/>
      <c r="D66" s="55"/>
      <c r="E66" s="39"/>
      <c r="F66" s="29"/>
    </row>
    <row r="67" spans="1:6" s="38" customFormat="1" ht="12.75" x14ac:dyDescent="0.2">
      <c r="A67" s="34"/>
      <c r="B67" s="42"/>
      <c r="C67" s="40"/>
      <c r="D67" s="46"/>
      <c r="E67" s="40"/>
      <c r="F67" s="29"/>
    </row>
    <row r="68" spans="1:6" s="38" customFormat="1" ht="12.75" x14ac:dyDescent="0.2">
      <c r="A68" s="34"/>
      <c r="B68" s="36"/>
      <c r="C68" s="39"/>
      <c r="D68" s="39"/>
      <c r="E68" s="48"/>
      <c r="F68" s="29"/>
    </row>
    <row r="69" spans="1:6" s="38" customFormat="1" ht="12.75" x14ac:dyDescent="0.2">
      <c r="A69" s="34"/>
      <c r="B69" s="36"/>
      <c r="C69" s="39"/>
      <c r="D69" s="39"/>
      <c r="E69" s="48"/>
      <c r="F69" s="29"/>
    </row>
    <row r="70" spans="1:6" s="38" customFormat="1" ht="12.75" x14ac:dyDescent="0.2">
      <c r="A70" s="34"/>
      <c r="B70" s="36"/>
      <c r="C70" s="39"/>
      <c r="D70" s="39"/>
      <c r="E70" s="48"/>
      <c r="F70" s="29"/>
    </row>
    <row r="71" spans="1:6" s="38" customFormat="1" ht="20.25" customHeight="1" x14ac:dyDescent="0.2">
      <c r="A71" s="34"/>
      <c r="B71" s="776" t="s">
        <v>70</v>
      </c>
      <c r="C71" s="776"/>
      <c r="D71" s="776"/>
      <c r="E71" s="776"/>
      <c r="F71" s="29"/>
    </row>
    <row r="72" spans="1:6" s="38" customFormat="1" ht="12.75" x14ac:dyDescent="0.2">
      <c r="A72" s="34"/>
      <c r="B72" s="42"/>
      <c r="C72" s="39"/>
      <c r="D72" s="55"/>
      <c r="E72" s="39"/>
      <c r="F72" s="29"/>
    </row>
    <row r="73" spans="1:6" s="38" customFormat="1" ht="12.75" x14ac:dyDescent="0.2">
      <c r="A73" s="34"/>
      <c r="B73" s="36"/>
      <c r="C73" s="39"/>
      <c r="D73" s="35"/>
      <c r="E73" s="48"/>
      <c r="F73" s="29"/>
    </row>
    <row r="74" spans="1:6" s="38" customFormat="1" ht="12.75" x14ac:dyDescent="0.2">
      <c r="A74" s="34"/>
      <c r="B74" s="36"/>
      <c r="C74" s="39"/>
      <c r="D74" s="39"/>
      <c r="E74" s="48"/>
      <c r="F74" s="29"/>
    </row>
    <row r="75" spans="1:6" s="38" customFormat="1" ht="12.75" x14ac:dyDescent="0.2">
      <c r="A75" s="34"/>
      <c r="B75" s="36"/>
      <c r="C75" s="39"/>
      <c r="D75" s="35"/>
      <c r="E75" s="50"/>
      <c r="F75" s="29"/>
    </row>
    <row r="76" spans="1:6" s="38" customFormat="1" ht="20.25" customHeight="1" x14ac:dyDescent="0.2">
      <c r="A76" s="34"/>
      <c r="B76" s="776" t="s">
        <v>71</v>
      </c>
      <c r="C76" s="776"/>
      <c r="D76" s="776"/>
      <c r="E76" s="776"/>
      <c r="F76" s="29"/>
    </row>
    <row r="77" spans="1:6" s="38" customFormat="1" ht="12.75" x14ac:dyDescent="0.2">
      <c r="A77" s="34"/>
      <c r="B77" s="42"/>
      <c r="C77" s="39"/>
      <c r="D77" s="55"/>
      <c r="E77" s="39"/>
      <c r="F77" s="29"/>
    </row>
    <row r="78" spans="1:6" s="38" customFormat="1" ht="12.75" x14ac:dyDescent="0.2">
      <c r="A78" s="34"/>
      <c r="B78" s="36"/>
      <c r="C78" s="39"/>
      <c r="D78" s="35"/>
      <c r="E78" s="48"/>
      <c r="F78" s="29"/>
    </row>
    <row r="79" spans="1:6" s="38" customFormat="1" ht="12.75" x14ac:dyDescent="0.2">
      <c r="A79" s="34"/>
      <c r="B79" s="42"/>
      <c r="C79" s="40"/>
      <c r="D79" s="46"/>
      <c r="E79" s="40"/>
      <c r="F79" s="29"/>
    </row>
    <row r="80" spans="1:6" s="38" customFormat="1" ht="12.75" x14ac:dyDescent="0.2">
      <c r="A80" s="34"/>
      <c r="B80" s="36"/>
      <c r="C80" s="39"/>
      <c r="D80" s="39"/>
      <c r="E80" s="49"/>
      <c r="F80" s="29"/>
    </row>
    <row r="81" spans="1:6" s="38" customFormat="1" ht="20.25" customHeight="1" x14ac:dyDescent="0.2">
      <c r="A81" s="34"/>
      <c r="B81" s="776" t="s">
        <v>72</v>
      </c>
      <c r="C81" s="776"/>
      <c r="D81" s="776"/>
      <c r="E81" s="776"/>
      <c r="F81" s="29"/>
    </row>
    <row r="82" spans="1:6" s="38" customFormat="1" ht="12.75" x14ac:dyDescent="0.2">
      <c r="A82" s="34"/>
      <c r="B82" s="42"/>
      <c r="C82" s="39"/>
      <c r="D82" s="55"/>
      <c r="E82" s="39"/>
      <c r="F82" s="29"/>
    </row>
    <row r="83" spans="1:6" s="38" customFormat="1" ht="12.75" x14ac:dyDescent="0.2">
      <c r="A83" s="34"/>
      <c r="B83" s="36"/>
      <c r="C83" s="39"/>
      <c r="D83" s="35"/>
      <c r="E83" s="48"/>
      <c r="F83" s="29"/>
    </row>
    <row r="84" spans="1:6" s="38" customFormat="1" ht="12.75" x14ac:dyDescent="0.2">
      <c r="A84" s="34"/>
      <c r="B84" s="42"/>
      <c r="C84" s="40"/>
      <c r="D84" s="46"/>
      <c r="E84" s="40"/>
      <c r="F84" s="29"/>
    </row>
    <row r="85" spans="1:6" s="38" customFormat="1" ht="12.75" x14ac:dyDescent="0.2">
      <c r="A85" s="34"/>
      <c r="B85" s="36"/>
      <c r="C85" s="39"/>
      <c r="D85" s="39"/>
      <c r="E85" s="49"/>
      <c r="F85" s="29"/>
    </row>
    <row r="86" spans="1:6" s="38" customFormat="1" ht="20.25" customHeight="1" x14ac:dyDescent="0.2">
      <c r="A86" s="34"/>
      <c r="B86" s="776" t="s">
        <v>73</v>
      </c>
      <c r="C86" s="776"/>
      <c r="D86" s="776"/>
      <c r="E86" s="776"/>
      <c r="F86" s="29"/>
    </row>
    <row r="87" spans="1:6" s="38" customFormat="1" ht="12.75" x14ac:dyDescent="0.2">
      <c r="A87" s="34"/>
      <c r="B87" s="42"/>
      <c r="C87" s="39"/>
      <c r="D87" s="55"/>
      <c r="E87" s="39"/>
      <c r="F87" s="29"/>
    </row>
    <row r="88" spans="1:6" s="38" customFormat="1" ht="12.75" x14ac:dyDescent="0.2">
      <c r="A88" s="34"/>
      <c r="B88" s="36"/>
      <c r="C88" s="39"/>
      <c r="D88" s="35"/>
      <c r="E88" s="48"/>
      <c r="F88" s="29"/>
    </row>
    <row r="89" spans="1:6" s="38" customFormat="1" ht="12.75" x14ac:dyDescent="0.2">
      <c r="A89" s="34"/>
      <c r="B89" s="42"/>
      <c r="C89" s="40"/>
      <c r="D89" s="46"/>
      <c r="E89" s="40"/>
      <c r="F89" s="29"/>
    </row>
    <row r="90" spans="1:6" s="38" customFormat="1" ht="12.75" x14ac:dyDescent="0.2">
      <c r="A90" s="34"/>
      <c r="B90" s="36"/>
      <c r="C90" s="82"/>
      <c r="D90" s="82"/>
      <c r="E90" s="49"/>
      <c r="F90" s="29"/>
    </row>
    <row r="91" spans="1:6" s="38" customFormat="1" ht="20.25" customHeight="1" x14ac:dyDescent="0.2">
      <c r="A91" s="34"/>
      <c r="B91" s="776" t="s">
        <v>74</v>
      </c>
      <c r="C91" s="776"/>
      <c r="D91" s="776"/>
      <c r="E91" s="776"/>
      <c r="F91" s="29"/>
    </row>
    <row r="92" spans="1:6" s="38" customFormat="1" ht="12.75" x14ac:dyDescent="0.2">
      <c r="A92" s="34"/>
      <c r="B92" s="42"/>
      <c r="C92" s="39"/>
      <c r="D92" s="55"/>
      <c r="E92" s="39"/>
      <c r="F92" s="29"/>
    </row>
    <row r="93" spans="1:6" s="38" customFormat="1" ht="12.75" x14ac:dyDescent="0.2">
      <c r="A93" s="34"/>
      <c r="B93" s="36"/>
      <c r="C93" s="39"/>
      <c r="D93" s="35"/>
      <c r="E93" s="48"/>
      <c r="F93" s="29"/>
    </row>
    <row r="94" spans="1:6" s="38" customFormat="1" ht="12.75" x14ac:dyDescent="0.2">
      <c r="A94" s="34"/>
      <c r="B94" s="42"/>
      <c r="C94" s="40"/>
      <c r="D94" s="46"/>
      <c r="E94" s="40"/>
      <c r="F94" s="29"/>
    </row>
    <row r="95" spans="1:6" s="38" customFormat="1" ht="13.5" thickBot="1" x14ac:dyDescent="0.25">
      <c r="A95" s="777" t="s">
        <v>286</v>
      </c>
      <c r="B95" s="778"/>
      <c r="C95" s="778"/>
      <c r="D95" s="778"/>
      <c r="E95" s="779"/>
      <c r="F95" s="29"/>
    </row>
    <row r="96" spans="1:6" s="1" customFormat="1" ht="20.25" customHeight="1" x14ac:dyDescent="0.2">
      <c r="A96" s="786" t="s">
        <v>8</v>
      </c>
      <c r="B96" s="786"/>
      <c r="C96" s="786"/>
      <c r="D96" s="786"/>
      <c r="E96" s="786"/>
    </row>
    <row r="97" spans="1:5" s="1" customFormat="1" ht="20.25" customHeight="1" x14ac:dyDescent="0.2">
      <c r="A97" s="35"/>
      <c r="B97" s="58"/>
      <c r="C97" s="34"/>
      <c r="D97" s="34"/>
      <c r="E97" s="34"/>
    </row>
    <row r="98" spans="1:5" s="1" customFormat="1" ht="20.25" customHeight="1" thickBot="1" x14ac:dyDescent="0.25">
      <c r="A98" s="777" t="s">
        <v>286</v>
      </c>
      <c r="B98" s="778"/>
      <c r="C98" s="778"/>
      <c r="D98" s="778"/>
      <c r="E98" s="779"/>
    </row>
    <row r="99" spans="1:5" s="1" customFormat="1" ht="20.25" customHeight="1" x14ac:dyDescent="0.2">
      <c r="A99" s="23"/>
      <c r="B99" s="61"/>
      <c r="C99" s="24"/>
      <c r="D99" s="24"/>
      <c r="E99" s="326" t="s">
        <v>287</v>
      </c>
    </row>
    <row r="100" spans="1:5" s="1" customFormat="1" ht="20.25" customHeight="1" x14ac:dyDescent="0.2">
      <c r="A100" s="21"/>
      <c r="B100" s="62"/>
      <c r="C100" s="22"/>
      <c r="D100" s="22"/>
      <c r="E100" s="22"/>
    </row>
    <row r="101" spans="1:5" s="1" customFormat="1" ht="20.25" customHeight="1" x14ac:dyDescent="0.25">
      <c r="A101" s="21"/>
      <c r="B101" s="63" t="s">
        <v>24</v>
      </c>
      <c r="C101" s="71"/>
      <c r="D101" s="71" t="s">
        <v>6</v>
      </c>
      <c r="E101" s="79" t="s">
        <v>285</v>
      </c>
    </row>
    <row r="102" spans="1:5" s="1" customFormat="1" ht="20.25" customHeight="1" x14ac:dyDescent="0.2">
      <c r="A102" s="21"/>
      <c r="B102" s="62"/>
      <c r="C102" s="22"/>
      <c r="D102" s="22"/>
      <c r="E102" s="22"/>
    </row>
    <row r="103" spans="1:5" s="1" customFormat="1" ht="20.25" customHeight="1" x14ac:dyDescent="0.2">
      <c r="A103" s="21"/>
      <c r="B103" s="64"/>
      <c r="C103" s="72"/>
      <c r="D103" s="72"/>
      <c r="E103" s="72"/>
    </row>
    <row r="104" spans="1:5" s="1" customFormat="1" ht="20.25" customHeight="1" x14ac:dyDescent="0.2">
      <c r="A104" s="5"/>
      <c r="B104" s="65"/>
      <c r="C104" s="5"/>
      <c r="D104" s="5"/>
      <c r="E104" s="5"/>
    </row>
    <row r="105" spans="1:5" s="1" customFormat="1" ht="20.25" customHeight="1" x14ac:dyDescent="0.2">
      <c r="A105" s="7"/>
      <c r="B105" s="65"/>
      <c r="C105" s="5"/>
      <c r="D105" s="5"/>
      <c r="E105" s="5"/>
    </row>
    <row r="106" spans="1:5" s="1" customFormat="1" ht="20.25" customHeight="1" x14ac:dyDescent="0.2">
      <c r="A106" s="5"/>
      <c r="B106" s="66"/>
      <c r="C106" s="5"/>
      <c r="D106" s="5"/>
      <c r="E106" s="5"/>
    </row>
    <row r="107" spans="1:5" s="1" customFormat="1" ht="20.25" customHeight="1" x14ac:dyDescent="0.2">
      <c r="A107" s="5"/>
      <c r="B107" s="65"/>
      <c r="C107" s="5"/>
      <c r="D107" s="5"/>
      <c r="E107" s="5"/>
    </row>
    <row r="108" spans="1:5" s="1" customFormat="1" ht="20.25" customHeight="1" x14ac:dyDescent="0.2">
      <c r="A108" s="5"/>
      <c r="B108" s="65"/>
      <c r="C108" s="5"/>
      <c r="D108" s="5"/>
      <c r="E108" s="5"/>
    </row>
    <row r="109" spans="1:5" s="1" customFormat="1" ht="20.25" customHeight="1" x14ac:dyDescent="0.2">
      <c r="A109" s="5"/>
      <c r="B109" s="65"/>
      <c r="C109" s="5"/>
      <c r="D109" s="5"/>
      <c r="E109" s="5"/>
    </row>
    <row r="110" spans="1:5" s="1" customFormat="1" ht="20.25" customHeight="1" x14ac:dyDescent="0.2">
      <c r="A110" s="7"/>
      <c r="B110" s="65"/>
      <c r="C110" s="5"/>
      <c r="D110" s="5"/>
      <c r="E110" s="5"/>
    </row>
    <row r="111" spans="1:5" s="1" customFormat="1" ht="20.25" customHeight="1" x14ac:dyDescent="0.2">
      <c r="A111" s="85"/>
      <c r="B111" s="27"/>
      <c r="C111" s="73"/>
      <c r="D111" s="73"/>
      <c r="E111" s="73"/>
    </row>
    <row r="112" spans="1:5" s="1" customFormat="1" ht="20.25" customHeight="1" x14ac:dyDescent="0.25">
      <c r="A112" s="787" t="s">
        <v>0</v>
      </c>
      <c r="B112" s="787"/>
      <c r="C112" s="787"/>
      <c r="D112" s="787"/>
      <c r="E112" s="78"/>
    </row>
    <row r="113" spans="1:5" s="1" customFormat="1" ht="20.25" customHeight="1" x14ac:dyDescent="0.2">
      <c r="A113" s="85"/>
      <c r="B113" s="27"/>
      <c r="C113" s="73"/>
      <c r="D113" s="73"/>
      <c r="E113" s="73"/>
    </row>
    <row r="114" spans="1:5" s="1" customFormat="1" ht="20.25" customHeight="1" x14ac:dyDescent="0.25">
      <c r="A114" s="788" t="s">
        <v>0</v>
      </c>
      <c r="B114" s="788"/>
      <c r="C114" s="788"/>
      <c r="D114" s="788"/>
      <c r="E114" s="80"/>
    </row>
    <row r="115" spans="1:5" s="1" customFormat="1" ht="20.25" customHeight="1" x14ac:dyDescent="0.2">
      <c r="A115" s="85"/>
      <c r="B115" s="27"/>
      <c r="C115" s="73"/>
      <c r="D115" s="73"/>
      <c r="E115" s="73"/>
    </row>
    <row r="116" spans="1:5" s="1" customFormat="1" ht="20.25" customHeight="1" x14ac:dyDescent="0.2">
      <c r="A116" s="85"/>
      <c r="B116" s="27"/>
      <c r="C116" s="73"/>
      <c r="D116" s="73"/>
      <c r="E116" s="73"/>
    </row>
    <row r="117" spans="1:5" s="1" customFormat="1" ht="20.25" customHeight="1" x14ac:dyDescent="0.2">
      <c r="A117" s="85"/>
      <c r="B117" s="27"/>
      <c r="C117" s="73"/>
      <c r="D117" s="73"/>
      <c r="E117" s="73"/>
    </row>
    <row r="118" spans="1:5" s="1" customFormat="1" ht="20.25" customHeight="1" x14ac:dyDescent="0.2">
      <c r="A118" s="89"/>
      <c r="B118" s="67"/>
      <c r="C118" s="74"/>
      <c r="D118" s="74"/>
      <c r="E118" s="74"/>
    </row>
    <row r="119" spans="1:5" s="1" customFormat="1" ht="20.25" customHeight="1" x14ac:dyDescent="0.2">
      <c r="A119" s="85"/>
      <c r="B119" s="27"/>
      <c r="C119" s="73"/>
      <c r="D119" s="73"/>
      <c r="E119" s="73"/>
    </row>
    <row r="120" spans="1:5" s="1" customFormat="1" ht="20.25" customHeight="1" x14ac:dyDescent="0.2">
      <c r="A120" s="85"/>
      <c r="B120" s="27"/>
      <c r="C120" s="73"/>
      <c r="D120" s="73"/>
      <c r="E120" s="73"/>
    </row>
    <row r="121" spans="1:5" s="1" customFormat="1" ht="20.25" customHeight="1" x14ac:dyDescent="0.2">
      <c r="A121" s="85"/>
      <c r="B121" s="27"/>
      <c r="C121" s="73"/>
      <c r="D121" s="73"/>
      <c r="E121" s="73"/>
    </row>
    <row r="122" spans="1:5" s="1" customFormat="1" ht="20.25" customHeight="1" x14ac:dyDescent="0.2">
      <c r="A122" s="85"/>
      <c r="B122" s="27"/>
      <c r="C122" s="73"/>
      <c r="D122" s="73"/>
      <c r="E122" s="73"/>
    </row>
    <row r="123" spans="1:5" s="1" customFormat="1" ht="20.25" customHeight="1" x14ac:dyDescent="0.2">
      <c r="A123" s="85"/>
      <c r="B123" s="27"/>
      <c r="C123" s="73"/>
      <c r="D123" s="73"/>
      <c r="E123" s="73"/>
    </row>
    <row r="124" spans="1:5" s="1" customFormat="1" ht="20.25" customHeight="1" x14ac:dyDescent="0.2">
      <c r="A124" s="85"/>
      <c r="B124" s="27"/>
      <c r="C124" s="73"/>
      <c r="D124" s="73"/>
      <c r="E124" s="73"/>
    </row>
    <row r="125" spans="1:5" s="1" customFormat="1" ht="20.25" customHeight="1" x14ac:dyDescent="0.2">
      <c r="A125" s="85"/>
      <c r="B125" s="27"/>
      <c r="C125" s="73"/>
      <c r="D125" s="73"/>
      <c r="E125" s="73"/>
    </row>
    <row r="126" spans="1:5" s="1" customFormat="1" ht="20.25" customHeight="1" x14ac:dyDescent="0.2">
      <c r="A126" s="90"/>
      <c r="B126" s="67"/>
      <c r="C126" s="74"/>
      <c r="D126" s="74"/>
      <c r="E126" s="74"/>
    </row>
    <row r="127" spans="1:5" s="1" customFormat="1" ht="20.25" customHeight="1" x14ac:dyDescent="0.2">
      <c r="A127" s="85"/>
      <c r="B127" s="27"/>
      <c r="C127" s="73"/>
      <c r="D127" s="73"/>
      <c r="E127" s="73"/>
    </row>
    <row r="128" spans="1:5" s="1" customFormat="1" ht="20.25" customHeight="1" x14ac:dyDescent="0.25">
      <c r="A128" s="26"/>
      <c r="B128" s="68"/>
      <c r="C128" s="75"/>
      <c r="D128" s="75"/>
      <c r="E128" s="75"/>
    </row>
    <row r="129" spans="1:5" s="1" customFormat="1" ht="21.75" customHeight="1" x14ac:dyDescent="0.2">
      <c r="A129" s="86"/>
      <c r="B129" s="9"/>
      <c r="C129" s="76"/>
      <c r="D129" s="76"/>
      <c r="E129" s="76"/>
    </row>
    <row r="130" spans="1:5" s="13" customFormat="1" ht="24" customHeight="1" x14ac:dyDescent="0.2">
      <c r="A130" s="86"/>
      <c r="B130" s="9"/>
      <c r="C130" s="76"/>
      <c r="D130" s="76"/>
      <c r="E130" s="76"/>
    </row>
    <row r="131" spans="1:5" s="13" customFormat="1" ht="39" customHeight="1" x14ac:dyDescent="0.2">
      <c r="A131" s="86"/>
      <c r="B131" s="9"/>
      <c r="C131" s="76"/>
      <c r="D131" s="76"/>
      <c r="E131" s="76"/>
    </row>
    <row r="132" spans="1:5" s="12" customFormat="1" ht="39" customHeight="1" x14ac:dyDescent="0.2">
      <c r="A132" s="86"/>
      <c r="B132" s="9"/>
      <c r="C132" s="76"/>
      <c r="D132" s="76"/>
      <c r="E132" s="76"/>
    </row>
    <row r="133" spans="1:5" s="12" customFormat="1" ht="39" customHeight="1" x14ac:dyDescent="0.2">
      <c r="A133" s="86"/>
      <c r="B133" s="9"/>
      <c r="C133" s="76"/>
      <c r="D133" s="76"/>
      <c r="E133" s="76"/>
    </row>
    <row r="134" spans="1:5" s="12" customFormat="1" ht="18" customHeight="1" x14ac:dyDescent="0.2">
      <c r="A134" s="86"/>
      <c r="B134" s="9"/>
      <c r="C134" s="76"/>
      <c r="D134" s="76"/>
      <c r="E134" s="76"/>
    </row>
    <row r="135" spans="1:5" s="12" customFormat="1" ht="16.5" customHeight="1" x14ac:dyDescent="0.2">
      <c r="A135" s="86"/>
      <c r="B135" s="9"/>
      <c r="C135" s="76"/>
      <c r="D135" s="76"/>
      <c r="E135" s="76"/>
    </row>
    <row r="136" spans="1:5" s="6" customFormat="1" ht="25.5" customHeight="1" x14ac:dyDescent="0.2">
      <c r="A136" s="86"/>
      <c r="B136" s="9"/>
      <c r="C136" s="76"/>
      <c r="D136" s="76"/>
      <c r="E136" s="76"/>
    </row>
    <row r="137" spans="1:5" s="6" customFormat="1" ht="25.5" customHeight="1" x14ac:dyDescent="0.2">
      <c r="A137" s="86"/>
      <c r="B137" s="9"/>
      <c r="C137" s="76"/>
      <c r="D137" s="76"/>
      <c r="E137" s="76"/>
    </row>
    <row r="138" spans="1:5" s="6" customFormat="1" ht="25.5" customHeight="1" x14ac:dyDescent="0.2">
      <c r="A138" s="86"/>
      <c r="B138" s="9"/>
      <c r="C138" s="76"/>
      <c r="D138" s="76"/>
      <c r="E138" s="76"/>
    </row>
    <row r="139" spans="1:5" s="6" customFormat="1" ht="25.5" customHeight="1" x14ac:dyDescent="0.2">
      <c r="A139" s="86"/>
      <c r="B139" s="9"/>
      <c r="C139" s="76"/>
      <c r="D139" s="76"/>
      <c r="E139" s="76"/>
    </row>
    <row r="140" spans="1:5" s="6" customFormat="1" ht="25.5" customHeight="1" x14ac:dyDescent="0.2">
      <c r="A140" s="86"/>
      <c r="B140" s="9"/>
      <c r="C140" s="76"/>
      <c r="D140" s="76"/>
      <c r="E140" s="76"/>
    </row>
    <row r="141" spans="1:5" s="6" customFormat="1" ht="25.5" customHeight="1" x14ac:dyDescent="0.2">
      <c r="A141" s="86"/>
      <c r="B141" s="9"/>
      <c r="C141" s="76"/>
      <c r="D141" s="76"/>
      <c r="E141" s="76"/>
    </row>
    <row r="142" spans="1:5" s="6" customFormat="1" ht="25.5" customHeight="1" x14ac:dyDescent="0.2">
      <c r="A142" s="86"/>
      <c r="B142" s="9"/>
      <c r="C142" s="76"/>
      <c r="D142" s="76"/>
      <c r="E142" s="76"/>
    </row>
    <row r="143" spans="1:5" s="6" customFormat="1" ht="15.75" customHeight="1" x14ac:dyDescent="0.2">
      <c r="A143" s="86"/>
      <c r="B143" s="9"/>
      <c r="C143" s="76"/>
      <c r="D143" s="76"/>
      <c r="E143" s="76"/>
    </row>
    <row r="144" spans="1:5" s="6" customFormat="1" ht="23.1" customHeight="1" x14ac:dyDescent="0.2">
      <c r="A144" s="86"/>
      <c r="B144" s="9"/>
      <c r="C144" s="76"/>
      <c r="D144" s="76"/>
      <c r="E144" s="76"/>
    </row>
    <row r="145" spans="1:5" s="6" customFormat="1" ht="23.1" customHeight="1" x14ac:dyDescent="0.2">
      <c r="A145" s="86"/>
      <c r="B145" s="9"/>
      <c r="C145" s="76"/>
      <c r="D145" s="76"/>
      <c r="E145" s="76"/>
    </row>
    <row r="146" spans="1:5" s="6" customFormat="1" ht="12.75" x14ac:dyDescent="0.2">
      <c r="A146" s="86"/>
      <c r="B146" s="9"/>
      <c r="C146" s="76"/>
      <c r="D146" s="76"/>
      <c r="E146" s="76"/>
    </row>
    <row r="147" spans="1:5" s="6" customFormat="1" ht="12.75" x14ac:dyDescent="0.2">
      <c r="A147" s="86"/>
      <c r="B147" s="9"/>
      <c r="C147" s="76"/>
      <c r="D147" s="76"/>
      <c r="E147" s="76"/>
    </row>
    <row r="148" spans="1:5" s="6" customFormat="1" ht="90.75" customHeight="1" x14ac:dyDescent="0.2">
      <c r="A148" s="86"/>
      <c r="B148" s="9"/>
      <c r="C148" s="76"/>
      <c r="D148" s="76"/>
      <c r="E148" s="76"/>
    </row>
    <row r="149" spans="1:5" s="6" customFormat="1" ht="12.75" x14ac:dyDescent="0.2">
      <c r="A149" s="86"/>
      <c r="B149" s="9"/>
      <c r="C149" s="76"/>
      <c r="D149" s="76"/>
      <c r="E149" s="76"/>
    </row>
    <row r="150" spans="1:5" s="1" customFormat="1" ht="16.5" customHeight="1" x14ac:dyDescent="0.2">
      <c r="A150" s="86"/>
      <c r="B150" s="9"/>
      <c r="C150" s="76"/>
      <c r="D150" s="76"/>
      <c r="E150" s="76"/>
    </row>
    <row r="151" spans="1:5" s="6" customFormat="1" ht="12.75" x14ac:dyDescent="0.2">
      <c r="A151" s="91"/>
      <c r="B151" s="10"/>
      <c r="C151" s="77"/>
      <c r="D151" s="77"/>
      <c r="E151" s="77"/>
    </row>
    <row r="152" spans="1:5" s="6" customFormat="1" ht="18.75" x14ac:dyDescent="0.3">
      <c r="A152" s="789"/>
      <c r="B152" s="789"/>
      <c r="C152" s="789"/>
      <c r="D152" s="789"/>
      <c r="E152" s="37"/>
    </row>
    <row r="153" spans="1:5" s="6" customFormat="1" ht="12.75" x14ac:dyDescent="0.2">
      <c r="A153" s="91"/>
      <c r="B153" s="10"/>
      <c r="C153" s="77"/>
      <c r="D153" s="77"/>
      <c r="E153" s="77"/>
    </row>
    <row r="154" spans="1:5" s="6" customFormat="1" ht="12.75" x14ac:dyDescent="0.2">
      <c r="A154" s="91"/>
      <c r="B154" s="10"/>
      <c r="C154" s="77"/>
      <c r="D154" s="77"/>
      <c r="E154" s="77"/>
    </row>
    <row r="155" spans="1:5" s="6" customFormat="1" ht="12.75" x14ac:dyDescent="0.2">
      <c r="A155" s="86"/>
      <c r="B155" s="9"/>
      <c r="C155" s="76"/>
      <c r="D155" s="76"/>
      <c r="E155" s="76"/>
    </row>
    <row r="156" spans="1:5" s="6" customFormat="1" ht="37.5" customHeight="1" x14ac:dyDescent="0.2">
      <c r="A156" s="86"/>
      <c r="B156" s="9"/>
      <c r="C156" s="76"/>
      <c r="D156" s="76"/>
      <c r="E156" s="76"/>
    </row>
    <row r="157" spans="1:5" s="6" customFormat="1" ht="12.75" x14ac:dyDescent="0.2">
      <c r="A157" s="86"/>
      <c r="B157" s="9"/>
      <c r="C157" s="76"/>
      <c r="D157" s="76"/>
      <c r="E157" s="76"/>
    </row>
    <row r="158" spans="1:5" s="1" customFormat="1" ht="16.5" customHeight="1" x14ac:dyDescent="0.2">
      <c r="A158" s="86"/>
      <c r="B158" s="9"/>
      <c r="C158" s="76"/>
      <c r="D158" s="76"/>
      <c r="E158" s="76"/>
    </row>
    <row r="159" spans="1:5" s="6" customFormat="1" ht="27" customHeight="1" x14ac:dyDescent="0.2">
      <c r="A159" s="86"/>
      <c r="B159" s="9"/>
      <c r="C159" s="76"/>
      <c r="D159" s="76"/>
      <c r="E159" s="76"/>
    </row>
    <row r="160" spans="1:5" ht="25.5" customHeight="1" x14ac:dyDescent="0.25">
      <c r="A160" s="86"/>
      <c r="B160" s="9"/>
      <c r="C160" s="76"/>
      <c r="D160" s="76"/>
      <c r="E160" s="76"/>
    </row>
    <row r="161" spans="1:5" s="9" customFormat="1" ht="15.75" customHeight="1" x14ac:dyDescent="0.2">
      <c r="A161" s="86"/>
      <c r="C161" s="76"/>
      <c r="D161" s="76"/>
      <c r="E161" s="76"/>
    </row>
    <row r="162" spans="1:5" s="9" customFormat="1" ht="15.75" customHeight="1" x14ac:dyDescent="0.2">
      <c r="A162" s="86"/>
      <c r="C162" s="76"/>
      <c r="D162" s="76"/>
      <c r="E162" s="76"/>
    </row>
    <row r="163" spans="1:5" s="9" customFormat="1" ht="15.75" customHeight="1" x14ac:dyDescent="0.2">
      <c r="A163" s="86"/>
      <c r="C163" s="76"/>
      <c r="D163" s="76"/>
      <c r="E163" s="76"/>
    </row>
    <row r="164" spans="1:5" s="9" customFormat="1" ht="15.75" customHeight="1" x14ac:dyDescent="0.2">
      <c r="A164" s="86"/>
      <c r="C164" s="76"/>
      <c r="D164" s="76"/>
      <c r="E164" s="76"/>
    </row>
    <row r="165" spans="1:5" s="9" customFormat="1" ht="15.75" customHeight="1" x14ac:dyDescent="0.2">
      <c r="A165" s="86"/>
      <c r="C165" s="76"/>
      <c r="D165" s="76"/>
      <c r="E165" s="76"/>
    </row>
    <row r="166" spans="1:5" s="9" customFormat="1" ht="12.75" x14ac:dyDescent="0.2">
      <c r="A166" s="86"/>
      <c r="C166" s="76"/>
      <c r="D166" s="76"/>
      <c r="E166" s="76"/>
    </row>
    <row r="167" spans="1:5" s="9" customFormat="1" ht="12.75" x14ac:dyDescent="0.2">
      <c r="A167" s="86"/>
      <c r="C167" s="76"/>
      <c r="D167" s="76"/>
      <c r="E167" s="76"/>
    </row>
    <row r="168" spans="1:5" s="9" customFormat="1" ht="12.75" x14ac:dyDescent="0.2">
      <c r="A168" s="86"/>
      <c r="C168" s="76"/>
      <c r="D168" s="76"/>
      <c r="E168" s="76"/>
    </row>
    <row r="169" spans="1:5" s="9" customFormat="1" ht="12.75" x14ac:dyDescent="0.2">
      <c r="A169" s="86"/>
      <c r="C169" s="76"/>
      <c r="D169" s="76"/>
      <c r="E169" s="76"/>
    </row>
    <row r="170" spans="1:5" s="9" customFormat="1" ht="12.75" x14ac:dyDescent="0.2">
      <c r="A170" s="86"/>
      <c r="C170" s="76"/>
      <c r="D170" s="76"/>
      <c r="E170" s="76"/>
    </row>
    <row r="171" spans="1:5" s="9" customFormat="1" ht="25.5" customHeight="1" x14ac:dyDescent="0.2">
      <c r="A171" s="86"/>
      <c r="C171" s="76"/>
      <c r="D171" s="76"/>
      <c r="E171" s="76"/>
    </row>
    <row r="172" spans="1:5" s="9" customFormat="1" ht="27.75" customHeight="1" x14ac:dyDescent="0.2">
      <c r="A172" s="86"/>
      <c r="C172" s="76"/>
      <c r="D172" s="76"/>
      <c r="E172" s="76"/>
    </row>
    <row r="173" spans="1:5" s="9" customFormat="1" ht="12.75" x14ac:dyDescent="0.2">
      <c r="A173" s="86"/>
      <c r="C173" s="76"/>
      <c r="D173" s="76"/>
      <c r="E173" s="76"/>
    </row>
    <row r="174" spans="1:5" s="9" customFormat="1" ht="12.75" x14ac:dyDescent="0.2">
      <c r="A174" s="86"/>
      <c r="C174" s="76"/>
      <c r="D174" s="76"/>
      <c r="E174" s="76"/>
    </row>
    <row r="175" spans="1:5" s="9" customFormat="1" ht="12.75" x14ac:dyDescent="0.2">
      <c r="A175" s="86"/>
      <c r="C175" s="76"/>
      <c r="D175" s="76"/>
      <c r="E175" s="76"/>
    </row>
    <row r="176" spans="1:5" s="9" customFormat="1" ht="12.75" x14ac:dyDescent="0.2">
      <c r="A176" s="86"/>
      <c r="C176" s="76"/>
      <c r="D176" s="76"/>
      <c r="E176" s="76"/>
    </row>
    <row r="177" spans="1:5" s="9" customFormat="1" ht="12.75" x14ac:dyDescent="0.2">
      <c r="A177" s="86"/>
      <c r="C177" s="76"/>
      <c r="D177" s="76"/>
      <c r="E177" s="76"/>
    </row>
    <row r="178" spans="1:5" s="9" customFormat="1" ht="12.75" x14ac:dyDescent="0.2">
      <c r="A178" s="86"/>
      <c r="C178" s="76"/>
      <c r="D178" s="76"/>
      <c r="E178" s="76"/>
    </row>
    <row r="179" spans="1:5" s="9" customFormat="1" ht="12.75" x14ac:dyDescent="0.2">
      <c r="A179" s="86"/>
      <c r="C179" s="76"/>
      <c r="D179" s="76"/>
      <c r="E179" s="76"/>
    </row>
    <row r="180" spans="1:5" s="9" customFormat="1" ht="12.75" x14ac:dyDescent="0.2">
      <c r="A180" s="86"/>
      <c r="C180" s="76"/>
      <c r="D180" s="76"/>
      <c r="E180" s="76"/>
    </row>
    <row r="181" spans="1:5" s="9" customFormat="1" ht="12.75" x14ac:dyDescent="0.2">
      <c r="A181" s="86"/>
      <c r="C181" s="76"/>
      <c r="D181" s="76"/>
      <c r="E181" s="76"/>
    </row>
    <row r="182" spans="1:5" s="9" customFormat="1" ht="12.75" x14ac:dyDescent="0.2">
      <c r="A182" s="86"/>
      <c r="C182" s="76"/>
      <c r="D182" s="76"/>
      <c r="E182" s="76"/>
    </row>
    <row r="183" spans="1:5" s="9" customFormat="1" ht="12.75" x14ac:dyDescent="0.2">
      <c r="A183" s="86"/>
      <c r="C183" s="76"/>
      <c r="D183" s="76"/>
      <c r="E183" s="76"/>
    </row>
    <row r="184" spans="1:5" s="11" customFormat="1" ht="12.75" x14ac:dyDescent="0.2">
      <c r="A184" s="85"/>
      <c r="B184" s="27"/>
      <c r="C184" s="73"/>
      <c r="D184" s="73"/>
      <c r="E184" s="73"/>
    </row>
    <row r="185" spans="1:5" s="9" customFormat="1" ht="12.75" x14ac:dyDescent="0.2">
      <c r="A185" s="85"/>
      <c r="B185" s="27"/>
      <c r="C185" s="73"/>
      <c r="D185" s="73"/>
      <c r="E185" s="73"/>
    </row>
    <row r="186" spans="1:5" s="9" customFormat="1" ht="12" customHeight="1" x14ac:dyDescent="0.2">
      <c r="A186" s="85"/>
      <c r="B186" s="27"/>
      <c r="C186" s="73"/>
      <c r="D186" s="73"/>
      <c r="E186" s="73"/>
    </row>
    <row r="187" spans="1:5" s="9" customFormat="1" ht="12.75" x14ac:dyDescent="0.2">
      <c r="A187" s="85"/>
      <c r="B187" s="27"/>
      <c r="C187" s="73"/>
      <c r="D187" s="73"/>
      <c r="E187" s="73"/>
    </row>
    <row r="188" spans="1:5" s="9" customFormat="1" ht="12.75" x14ac:dyDescent="0.2">
      <c r="A188" s="85"/>
      <c r="B188" s="27"/>
      <c r="C188" s="73"/>
      <c r="D188" s="73"/>
      <c r="E188" s="73"/>
    </row>
    <row r="189" spans="1:5" s="9" customFormat="1" ht="12.75" x14ac:dyDescent="0.2">
      <c r="A189" s="85"/>
      <c r="B189" s="27"/>
      <c r="C189" s="73"/>
      <c r="D189" s="73"/>
      <c r="E189" s="73"/>
    </row>
    <row r="190" spans="1:5" s="9" customFormat="1" ht="12.75" x14ac:dyDescent="0.2">
      <c r="A190" s="85"/>
      <c r="B190" s="27"/>
      <c r="C190" s="73"/>
      <c r="D190" s="73"/>
      <c r="E190" s="73"/>
    </row>
    <row r="191" spans="1:5" s="9" customFormat="1" ht="12.75" x14ac:dyDescent="0.2">
      <c r="A191" s="85"/>
      <c r="B191" s="27"/>
      <c r="C191" s="73"/>
      <c r="D191" s="73"/>
      <c r="E191" s="73"/>
    </row>
    <row r="192" spans="1:5" s="9" customFormat="1" ht="12.75" x14ac:dyDescent="0.2">
      <c r="A192" s="85"/>
      <c r="B192" s="27"/>
      <c r="C192" s="73"/>
      <c r="D192" s="73"/>
      <c r="E192" s="73"/>
    </row>
    <row r="193" spans="1:5" s="9" customFormat="1" ht="18.75" customHeight="1" x14ac:dyDescent="0.2">
      <c r="A193" s="85"/>
      <c r="B193" s="27"/>
      <c r="C193" s="73"/>
      <c r="D193" s="73"/>
      <c r="E193" s="73"/>
    </row>
    <row r="194" spans="1:5" s="9" customFormat="1" ht="12.75" x14ac:dyDescent="0.2">
      <c r="A194" s="85"/>
      <c r="B194" s="27"/>
      <c r="C194" s="73"/>
      <c r="D194" s="73"/>
      <c r="E194" s="73"/>
    </row>
    <row r="195" spans="1:5" s="9" customFormat="1" ht="16.5" customHeight="1" x14ac:dyDescent="0.2">
      <c r="A195" s="85"/>
      <c r="B195" s="27"/>
      <c r="C195" s="73"/>
      <c r="D195" s="73"/>
      <c r="E195" s="73"/>
    </row>
    <row r="196" spans="1:5" s="9" customFormat="1" ht="12.75" x14ac:dyDescent="0.2">
      <c r="A196" s="85"/>
      <c r="B196" s="27"/>
      <c r="C196" s="73"/>
      <c r="D196" s="73"/>
      <c r="E196" s="73"/>
    </row>
    <row r="197" spans="1:5" s="9" customFormat="1" ht="12.75" x14ac:dyDescent="0.2">
      <c r="A197" s="85"/>
      <c r="B197" s="27"/>
      <c r="C197" s="73"/>
      <c r="D197" s="73"/>
      <c r="E197" s="73"/>
    </row>
    <row r="198" spans="1:5" s="9" customFormat="1" ht="12.75" x14ac:dyDescent="0.2">
      <c r="A198" s="85"/>
      <c r="B198" s="27"/>
      <c r="C198" s="73"/>
      <c r="D198" s="73"/>
      <c r="E198" s="73"/>
    </row>
    <row r="199" spans="1:5" s="9" customFormat="1" ht="12.75" x14ac:dyDescent="0.2">
      <c r="A199" s="85"/>
      <c r="B199" s="27"/>
      <c r="C199" s="73"/>
      <c r="D199" s="73"/>
      <c r="E199" s="73"/>
    </row>
    <row r="200" spans="1:5" s="9" customFormat="1" ht="12.75" x14ac:dyDescent="0.2">
      <c r="A200" s="85"/>
      <c r="B200" s="27"/>
      <c r="C200" s="73"/>
      <c r="D200" s="73"/>
      <c r="E200" s="73"/>
    </row>
    <row r="201" spans="1:5" s="9" customFormat="1" ht="12.75" x14ac:dyDescent="0.2">
      <c r="A201" s="85"/>
      <c r="B201" s="27"/>
      <c r="C201" s="73"/>
      <c r="D201" s="73"/>
      <c r="E201" s="73"/>
    </row>
    <row r="202" spans="1:5" s="9" customFormat="1" ht="12.75" x14ac:dyDescent="0.2">
      <c r="A202" s="85"/>
      <c r="B202" s="27"/>
      <c r="C202" s="73"/>
      <c r="D202" s="73"/>
      <c r="E202" s="73"/>
    </row>
    <row r="203" spans="1:5" s="9" customFormat="1" ht="12.75" x14ac:dyDescent="0.2">
      <c r="A203" s="85"/>
      <c r="B203" s="27"/>
      <c r="C203" s="73"/>
      <c r="D203" s="73"/>
      <c r="E203" s="73"/>
    </row>
    <row r="204" spans="1:5" s="9" customFormat="1" ht="12.75" x14ac:dyDescent="0.2">
      <c r="A204" s="85"/>
      <c r="B204" s="27"/>
      <c r="C204" s="73"/>
      <c r="D204" s="73"/>
      <c r="E204" s="73"/>
    </row>
    <row r="205" spans="1:5" s="9" customFormat="1" ht="12.75" x14ac:dyDescent="0.2">
      <c r="A205" s="85"/>
      <c r="B205" s="27"/>
      <c r="C205" s="73"/>
      <c r="D205" s="73"/>
      <c r="E205" s="73"/>
    </row>
    <row r="206" spans="1:5" s="9" customFormat="1" ht="12.75" x14ac:dyDescent="0.2">
      <c r="A206" s="85"/>
      <c r="B206" s="27"/>
      <c r="C206" s="73"/>
      <c r="D206" s="73"/>
      <c r="E206" s="73"/>
    </row>
    <row r="207" spans="1:5" s="9" customFormat="1" ht="12.75" x14ac:dyDescent="0.2">
      <c r="A207" s="85"/>
      <c r="B207" s="27"/>
      <c r="C207" s="73"/>
      <c r="D207" s="73"/>
      <c r="E207" s="73"/>
    </row>
    <row r="208" spans="1:5" s="9" customFormat="1" ht="12.75" x14ac:dyDescent="0.2">
      <c r="A208" s="85"/>
      <c r="B208" s="27"/>
      <c r="C208" s="73"/>
      <c r="D208" s="73"/>
      <c r="E208" s="73"/>
    </row>
    <row r="209" spans="1:5" s="9" customFormat="1" ht="12.75" x14ac:dyDescent="0.2">
      <c r="A209" s="85"/>
      <c r="B209" s="27"/>
      <c r="C209" s="73"/>
      <c r="D209" s="73"/>
      <c r="E209" s="73"/>
    </row>
    <row r="210" spans="1:5" s="9" customFormat="1" ht="12.75" x14ac:dyDescent="0.2">
      <c r="A210" s="85"/>
      <c r="B210" s="27"/>
      <c r="C210" s="73"/>
      <c r="D210" s="73"/>
      <c r="E210" s="73"/>
    </row>
    <row r="211" spans="1:5" s="9" customFormat="1" ht="18" customHeight="1" x14ac:dyDescent="0.2">
      <c r="A211" s="85"/>
      <c r="B211" s="27"/>
      <c r="C211" s="73"/>
      <c r="D211" s="73"/>
      <c r="E211" s="73"/>
    </row>
    <row r="212" spans="1:5" s="9" customFormat="1" ht="12.75" x14ac:dyDescent="0.2">
      <c r="A212" s="85"/>
      <c r="B212" s="27"/>
      <c r="C212" s="73"/>
      <c r="D212" s="73"/>
      <c r="E212" s="73"/>
    </row>
    <row r="213" spans="1:5" s="9" customFormat="1" ht="19.5" customHeight="1" x14ac:dyDescent="0.2">
      <c r="A213" s="85"/>
      <c r="B213" s="27"/>
      <c r="C213" s="73"/>
      <c r="D213" s="73"/>
      <c r="E213" s="73"/>
    </row>
    <row r="214" spans="1:5" s="9" customFormat="1" ht="16.5" customHeight="1" x14ac:dyDescent="0.2">
      <c r="A214" s="85"/>
      <c r="B214" s="27"/>
      <c r="C214" s="73"/>
      <c r="D214" s="73"/>
      <c r="E214" s="73"/>
    </row>
    <row r="215" spans="1:5" s="9" customFormat="1" ht="12.75" x14ac:dyDescent="0.2">
      <c r="A215" s="85"/>
      <c r="B215" s="27"/>
      <c r="C215" s="73"/>
      <c r="D215" s="73"/>
      <c r="E215" s="73"/>
    </row>
    <row r="216" spans="1:5" s="6" customFormat="1" ht="12.75" x14ac:dyDescent="0.2">
      <c r="A216" s="85"/>
      <c r="B216" s="27"/>
      <c r="C216" s="73"/>
      <c r="D216" s="73"/>
      <c r="E216" s="73"/>
    </row>
    <row r="217" spans="1:5" s="6" customFormat="1" ht="12.75" x14ac:dyDescent="0.2">
      <c r="A217" s="85"/>
      <c r="B217" s="27"/>
      <c r="C217" s="73"/>
      <c r="D217" s="73"/>
      <c r="E217" s="73"/>
    </row>
    <row r="218" spans="1:5" s="6" customFormat="1" ht="12.75" x14ac:dyDescent="0.2">
      <c r="A218" s="85"/>
      <c r="B218" s="27"/>
      <c r="C218" s="73"/>
      <c r="D218" s="73"/>
      <c r="E218" s="73"/>
    </row>
    <row r="219" spans="1:5" s="6" customFormat="1" ht="12.75" x14ac:dyDescent="0.2">
      <c r="A219" s="85"/>
      <c r="B219" s="27"/>
      <c r="C219" s="73"/>
      <c r="D219" s="73"/>
      <c r="E219" s="73"/>
    </row>
    <row r="220" spans="1:5" s="6" customFormat="1" ht="12.75" x14ac:dyDescent="0.2">
      <c r="A220" s="85"/>
      <c r="B220" s="27"/>
      <c r="C220" s="73"/>
      <c r="D220" s="73"/>
      <c r="E220" s="73"/>
    </row>
    <row r="221" spans="1:5" s="6" customFormat="1" ht="12.75" x14ac:dyDescent="0.2">
      <c r="A221" s="85"/>
      <c r="B221" s="27"/>
      <c r="C221" s="73"/>
      <c r="D221" s="73"/>
      <c r="E221" s="73"/>
    </row>
    <row r="222" spans="1:5" s="6" customFormat="1" ht="12.75" x14ac:dyDescent="0.2">
      <c r="A222" s="85"/>
      <c r="B222" s="27"/>
      <c r="C222" s="73"/>
      <c r="D222" s="73"/>
      <c r="E222" s="73"/>
    </row>
    <row r="223" spans="1:5" s="6" customFormat="1" ht="12.75" x14ac:dyDescent="0.2">
      <c r="A223" s="85"/>
      <c r="B223" s="27"/>
      <c r="C223" s="73"/>
      <c r="D223" s="73"/>
      <c r="E223" s="73"/>
    </row>
    <row r="224" spans="1:5" s="6" customFormat="1" ht="12.75" x14ac:dyDescent="0.2">
      <c r="A224" s="85"/>
      <c r="B224" s="27"/>
      <c r="C224" s="73"/>
      <c r="D224" s="73"/>
      <c r="E224" s="73"/>
    </row>
    <row r="225" spans="1:5" s="6" customFormat="1" ht="12.75" x14ac:dyDescent="0.2">
      <c r="A225" s="85"/>
      <c r="B225" s="27"/>
      <c r="C225" s="73"/>
      <c r="D225" s="73"/>
      <c r="E225" s="73"/>
    </row>
    <row r="226" spans="1:5" s="6" customFormat="1" ht="12.75" x14ac:dyDescent="0.2">
      <c r="A226" s="85"/>
      <c r="B226" s="27"/>
      <c r="C226" s="73"/>
      <c r="D226" s="73"/>
      <c r="E226" s="73"/>
    </row>
    <row r="227" spans="1:5" s="6" customFormat="1" ht="12.75" x14ac:dyDescent="0.2">
      <c r="A227" s="85"/>
      <c r="B227" s="27"/>
      <c r="C227" s="73"/>
      <c r="D227" s="73"/>
      <c r="E227" s="73"/>
    </row>
    <row r="228" spans="1:5" s="6" customFormat="1" x14ac:dyDescent="0.25">
      <c r="A228" s="26"/>
      <c r="B228" s="68"/>
      <c r="C228" s="75"/>
      <c r="D228" s="75"/>
      <c r="E228" s="75"/>
    </row>
    <row r="229" spans="1:5" s="6" customFormat="1" x14ac:dyDescent="0.25">
      <c r="A229" s="26"/>
      <c r="B229" s="68"/>
      <c r="C229" s="75"/>
      <c r="D229" s="75"/>
      <c r="E229" s="75"/>
    </row>
    <row r="230" spans="1:5" s="6" customFormat="1" x14ac:dyDescent="0.25">
      <c r="A230" s="26"/>
      <c r="B230" s="68"/>
      <c r="C230" s="75"/>
      <c r="D230" s="75"/>
      <c r="E230" s="75"/>
    </row>
    <row r="231" spans="1:5" s="6" customFormat="1" x14ac:dyDescent="0.25">
      <c r="A231" s="26"/>
      <c r="B231" s="68"/>
      <c r="C231" s="75"/>
      <c r="D231" s="75"/>
      <c r="E231" s="75"/>
    </row>
    <row r="232" spans="1:5" s="6" customFormat="1" x14ac:dyDescent="0.25">
      <c r="A232" s="26"/>
      <c r="B232" s="68"/>
      <c r="C232" s="75"/>
      <c r="D232" s="75"/>
      <c r="E232" s="75"/>
    </row>
    <row r="233" spans="1:5" s="6" customFormat="1" x14ac:dyDescent="0.25">
      <c r="A233" s="26"/>
      <c r="B233" s="68"/>
      <c r="C233" s="75"/>
      <c r="D233" s="75"/>
      <c r="E233" s="75"/>
    </row>
    <row r="234" spans="1:5" s="6" customFormat="1" x14ac:dyDescent="0.25">
      <c r="A234" s="26"/>
      <c r="B234" s="68"/>
      <c r="C234" s="75"/>
      <c r="D234" s="75"/>
      <c r="E234" s="75"/>
    </row>
    <row r="235" spans="1:5" s="6" customFormat="1" x14ac:dyDescent="0.25">
      <c r="A235" s="26"/>
      <c r="B235" s="68"/>
      <c r="C235" s="75"/>
      <c r="D235" s="75"/>
      <c r="E235" s="75"/>
    </row>
    <row r="236" spans="1:5" s="6" customFormat="1" x14ac:dyDescent="0.25">
      <c r="A236" s="26"/>
      <c r="B236" s="68"/>
      <c r="C236" s="75"/>
      <c r="D236" s="75"/>
      <c r="E236" s="75"/>
    </row>
    <row r="237" spans="1:5" s="6" customFormat="1" x14ac:dyDescent="0.25">
      <c r="A237" s="26"/>
      <c r="B237" s="68"/>
      <c r="C237" s="75"/>
      <c r="D237" s="75"/>
      <c r="E237" s="75"/>
    </row>
    <row r="238" spans="1:5" s="6" customFormat="1" x14ac:dyDescent="0.25">
      <c r="A238" s="26"/>
      <c r="B238" s="68"/>
      <c r="C238" s="75"/>
      <c r="D238" s="75"/>
      <c r="E238" s="75"/>
    </row>
    <row r="239" spans="1:5" s="6" customFormat="1" x14ac:dyDescent="0.25">
      <c r="A239" s="26"/>
      <c r="B239" s="68"/>
      <c r="C239" s="75"/>
      <c r="D239" s="75"/>
      <c r="E239" s="75"/>
    </row>
    <row r="240" spans="1:5" s="6" customFormat="1" x14ac:dyDescent="0.25">
      <c r="A240" s="26"/>
      <c r="B240" s="68"/>
      <c r="C240" s="75"/>
      <c r="D240" s="75"/>
      <c r="E240" s="75"/>
    </row>
    <row r="241" spans="1:5" s="6" customFormat="1" x14ac:dyDescent="0.25">
      <c r="A241" s="26"/>
      <c r="B241" s="68"/>
      <c r="C241" s="75"/>
      <c r="D241" s="75"/>
      <c r="E241" s="75"/>
    </row>
    <row r="242" spans="1:5" s="6" customFormat="1" x14ac:dyDescent="0.25">
      <c r="A242" s="26"/>
      <c r="B242" s="68"/>
      <c r="C242" s="75"/>
      <c r="D242" s="75"/>
      <c r="E242" s="75"/>
    </row>
    <row r="243" spans="1:5" s="6" customFormat="1" x14ac:dyDescent="0.25">
      <c r="A243" s="26"/>
      <c r="B243" s="68"/>
      <c r="C243" s="75"/>
      <c r="D243" s="75"/>
      <c r="E243" s="75"/>
    </row>
    <row r="244" spans="1:5" s="6" customFormat="1" x14ac:dyDescent="0.25">
      <c r="A244" s="26"/>
      <c r="B244" s="68"/>
      <c r="C244" s="75"/>
      <c r="D244" s="75"/>
      <c r="E244" s="75"/>
    </row>
    <row r="245" spans="1:5" s="6" customFormat="1" x14ac:dyDescent="0.25">
      <c r="A245" s="26"/>
      <c r="B245" s="68"/>
      <c r="C245" s="75"/>
      <c r="D245" s="75"/>
      <c r="E245" s="75"/>
    </row>
    <row r="246" spans="1:5" s="6" customFormat="1" x14ac:dyDescent="0.25">
      <c r="A246" s="26"/>
      <c r="B246" s="68"/>
      <c r="C246" s="75"/>
      <c r="D246" s="75"/>
      <c r="E246" s="75"/>
    </row>
    <row r="247" spans="1:5" s="6" customFormat="1" x14ac:dyDescent="0.25">
      <c r="A247" s="26"/>
      <c r="B247" s="68"/>
      <c r="C247" s="75"/>
      <c r="D247" s="75"/>
      <c r="E247" s="75"/>
    </row>
    <row r="248" spans="1:5" s="6" customFormat="1" x14ac:dyDescent="0.25">
      <c r="A248" s="26"/>
      <c r="B248" s="68"/>
      <c r="C248" s="75"/>
      <c r="D248" s="75"/>
      <c r="E248" s="75"/>
    </row>
    <row r="249" spans="1:5" s="6" customFormat="1" x14ac:dyDescent="0.25">
      <c r="A249" s="26"/>
      <c r="B249" s="68"/>
      <c r="C249" s="75"/>
      <c r="D249" s="75"/>
      <c r="E249" s="75"/>
    </row>
    <row r="250" spans="1:5" s="6" customFormat="1" x14ac:dyDescent="0.25">
      <c r="A250" s="26"/>
      <c r="B250" s="68"/>
      <c r="C250" s="75"/>
      <c r="D250" s="75"/>
      <c r="E250" s="75"/>
    </row>
    <row r="251" spans="1:5" s="6" customFormat="1" x14ac:dyDescent="0.25">
      <c r="A251" s="26"/>
      <c r="B251" s="68"/>
      <c r="C251" s="75"/>
      <c r="D251" s="75"/>
      <c r="E251" s="75"/>
    </row>
    <row r="252" spans="1:5" s="6" customFormat="1" x14ac:dyDescent="0.25">
      <c r="A252" s="26"/>
      <c r="B252" s="68"/>
      <c r="C252" s="75"/>
      <c r="D252" s="75"/>
      <c r="E252" s="75"/>
    </row>
    <row r="253" spans="1:5" s="6" customFormat="1" x14ac:dyDescent="0.25">
      <c r="A253" s="26"/>
      <c r="B253" s="68"/>
      <c r="C253" s="75"/>
      <c r="D253" s="75"/>
      <c r="E253" s="75"/>
    </row>
    <row r="254" spans="1:5" s="6" customFormat="1" x14ac:dyDescent="0.25">
      <c r="A254" s="26"/>
      <c r="B254" s="68"/>
      <c r="C254" s="75"/>
      <c r="D254" s="75"/>
      <c r="E254" s="75"/>
    </row>
    <row r="255" spans="1:5" s="6" customFormat="1" x14ac:dyDescent="0.25">
      <c r="A255" s="26"/>
      <c r="B255" s="68"/>
      <c r="C255" s="75"/>
      <c r="D255" s="75"/>
      <c r="E255" s="75"/>
    </row>
    <row r="256" spans="1:5" s="6" customFormat="1" x14ac:dyDescent="0.25">
      <c r="A256" s="26"/>
      <c r="B256" s="68"/>
      <c r="C256" s="75"/>
      <c r="D256" s="75"/>
      <c r="E256" s="75"/>
    </row>
    <row r="257" spans="1:5" s="6" customFormat="1" x14ac:dyDescent="0.25">
      <c r="A257" s="26"/>
      <c r="B257" s="68"/>
      <c r="C257" s="75"/>
      <c r="D257" s="75"/>
      <c r="E257" s="75"/>
    </row>
    <row r="258" spans="1:5" s="6" customFormat="1" x14ac:dyDescent="0.25">
      <c r="A258" s="26"/>
      <c r="B258" s="68"/>
      <c r="C258" s="75"/>
      <c r="D258" s="75"/>
      <c r="E258" s="75"/>
    </row>
    <row r="259" spans="1:5" s="6" customFormat="1" x14ac:dyDescent="0.25">
      <c r="A259" s="26"/>
      <c r="B259" s="68"/>
      <c r="C259" s="75"/>
      <c r="D259" s="75"/>
      <c r="E259" s="75"/>
    </row>
    <row r="317" ht="21.75" customHeight="1" x14ac:dyDescent="0.25"/>
    <row r="324" ht="22.5" customHeight="1" x14ac:dyDescent="0.25"/>
    <row r="325" ht="20.25" customHeight="1" x14ac:dyDescent="0.25"/>
    <row r="330" ht="20.25" customHeight="1" x14ac:dyDescent="0.25"/>
    <row r="337" ht="22.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</sheetData>
  <mergeCells count="26">
    <mergeCell ref="A96:E96"/>
    <mergeCell ref="A112:D112"/>
    <mergeCell ref="A114:D114"/>
    <mergeCell ref="A152:D152"/>
    <mergeCell ref="A98:E98"/>
    <mergeCell ref="A6:E6"/>
    <mergeCell ref="A7:E7"/>
    <mergeCell ref="A10:E10"/>
    <mergeCell ref="A17:E17"/>
    <mergeCell ref="A16:E16"/>
    <mergeCell ref="A21:E21"/>
    <mergeCell ref="A22:E22"/>
    <mergeCell ref="B29:E29"/>
    <mergeCell ref="B37:E37"/>
    <mergeCell ref="B44:E44"/>
    <mergeCell ref="B47:E47"/>
    <mergeCell ref="B52:E52"/>
    <mergeCell ref="B55:E55"/>
    <mergeCell ref="B59:E59"/>
    <mergeCell ref="A95:E95"/>
    <mergeCell ref="B81:E81"/>
    <mergeCell ref="B86:E86"/>
    <mergeCell ref="B91:E91"/>
    <mergeCell ref="B65:E65"/>
    <mergeCell ref="B71:E71"/>
    <mergeCell ref="B76:E76"/>
  </mergeCells>
  <printOptions horizontalCentered="1"/>
  <pageMargins left="0.19685039370078741" right="0.19685039370078741" top="0.19685039370078741" bottom="0.19685039370078741" header="0.15748031496062992" footer="0.15748031496062992"/>
  <pageSetup paperSize="9" scale="80" fitToHeight="0" orientation="landscape" horizontalDpi="300" verticalDpi="300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4"/>
  <sheetViews>
    <sheetView workbookViewId="0">
      <selection activeCell="P12" sqref="P12"/>
    </sheetView>
  </sheetViews>
  <sheetFormatPr defaultRowHeight="12" x14ac:dyDescent="0.2"/>
  <cols>
    <col min="1" max="1" width="1" style="195" customWidth="1"/>
    <col min="2" max="2" width="6.7109375" style="194" customWidth="1"/>
    <col min="3" max="3" width="56.7109375" style="195" customWidth="1"/>
    <col min="4" max="4" width="9.7109375" style="194" customWidth="1"/>
    <col min="5" max="5" width="9.85546875" style="194" customWidth="1"/>
    <col min="6" max="6" width="8.28515625" style="194" customWidth="1"/>
    <col min="7" max="7" width="9.140625" style="195" customWidth="1"/>
    <col min="8" max="8" width="9.5703125" style="195" customWidth="1"/>
    <col min="9" max="9" width="9.140625" style="195" customWidth="1"/>
    <col min="10" max="10" width="7.42578125" style="195" customWidth="1"/>
    <col min="11" max="11" width="8.5703125" style="195" customWidth="1"/>
    <col min="12" max="12" width="7.140625" style="195" customWidth="1"/>
    <col min="13" max="13" width="7.7109375" style="195" customWidth="1"/>
    <col min="14" max="14" width="13.42578125" style="195" customWidth="1"/>
    <col min="15" max="15" width="13.85546875" style="195" customWidth="1"/>
    <col min="16" max="16" width="12" style="195" customWidth="1"/>
    <col min="17" max="256" width="9.28515625" style="195"/>
    <col min="257" max="257" width="1" style="195" customWidth="1"/>
    <col min="258" max="258" width="6.7109375" style="195" customWidth="1"/>
    <col min="259" max="259" width="56.7109375" style="195" customWidth="1"/>
    <col min="260" max="260" width="9.7109375" style="195" customWidth="1"/>
    <col min="261" max="261" width="9.85546875" style="195" customWidth="1"/>
    <col min="262" max="262" width="8.28515625" style="195" customWidth="1"/>
    <col min="263" max="263" width="9.28515625" style="195"/>
    <col min="264" max="264" width="9.5703125" style="195" customWidth="1"/>
    <col min="265" max="265" width="9.28515625" style="195"/>
    <col min="266" max="266" width="7.42578125" style="195" customWidth="1"/>
    <col min="267" max="267" width="7.7109375" style="195" customWidth="1"/>
    <col min="268" max="268" width="7.140625" style="195" customWidth="1"/>
    <col min="269" max="269" width="7.7109375" style="195" customWidth="1"/>
    <col min="270" max="271" width="9.28515625" style="195"/>
    <col min="272" max="272" width="12" style="195" customWidth="1"/>
    <col min="273" max="512" width="9.28515625" style="195"/>
    <col min="513" max="513" width="1" style="195" customWidth="1"/>
    <col min="514" max="514" width="6.7109375" style="195" customWidth="1"/>
    <col min="515" max="515" width="56.7109375" style="195" customWidth="1"/>
    <col min="516" max="516" width="9.7109375" style="195" customWidth="1"/>
    <col min="517" max="517" width="9.85546875" style="195" customWidth="1"/>
    <col min="518" max="518" width="8.28515625" style="195" customWidth="1"/>
    <col min="519" max="519" width="9.28515625" style="195"/>
    <col min="520" max="520" width="9.5703125" style="195" customWidth="1"/>
    <col min="521" max="521" width="9.28515625" style="195"/>
    <col min="522" max="522" width="7.42578125" style="195" customWidth="1"/>
    <col min="523" max="523" width="7.7109375" style="195" customWidth="1"/>
    <col min="524" max="524" width="7.140625" style="195" customWidth="1"/>
    <col min="525" max="525" width="7.7109375" style="195" customWidth="1"/>
    <col min="526" max="527" width="9.28515625" style="195"/>
    <col min="528" max="528" width="12" style="195" customWidth="1"/>
    <col min="529" max="768" width="9.28515625" style="195"/>
    <col min="769" max="769" width="1" style="195" customWidth="1"/>
    <col min="770" max="770" width="6.7109375" style="195" customWidth="1"/>
    <col min="771" max="771" width="56.7109375" style="195" customWidth="1"/>
    <col min="772" max="772" width="9.7109375" style="195" customWidth="1"/>
    <col min="773" max="773" width="9.85546875" style="195" customWidth="1"/>
    <col min="774" max="774" width="8.28515625" style="195" customWidth="1"/>
    <col min="775" max="775" width="9.28515625" style="195"/>
    <col min="776" max="776" width="9.5703125" style="195" customWidth="1"/>
    <col min="777" max="777" width="9.28515625" style="195"/>
    <col min="778" max="778" width="7.42578125" style="195" customWidth="1"/>
    <col min="779" max="779" width="7.7109375" style="195" customWidth="1"/>
    <col min="780" max="780" width="7.140625" style="195" customWidth="1"/>
    <col min="781" max="781" width="7.7109375" style="195" customWidth="1"/>
    <col min="782" max="783" width="9.28515625" style="195"/>
    <col min="784" max="784" width="12" style="195" customWidth="1"/>
    <col min="785" max="1024" width="9.28515625" style="195"/>
    <col min="1025" max="1025" width="1" style="195" customWidth="1"/>
    <col min="1026" max="1026" width="6.7109375" style="195" customWidth="1"/>
    <col min="1027" max="1027" width="56.7109375" style="195" customWidth="1"/>
    <col min="1028" max="1028" width="9.7109375" style="195" customWidth="1"/>
    <col min="1029" max="1029" width="9.85546875" style="195" customWidth="1"/>
    <col min="1030" max="1030" width="8.28515625" style="195" customWidth="1"/>
    <col min="1031" max="1031" width="9.28515625" style="195"/>
    <col min="1032" max="1032" width="9.5703125" style="195" customWidth="1"/>
    <col min="1033" max="1033" width="9.28515625" style="195"/>
    <col min="1034" max="1034" width="7.42578125" style="195" customWidth="1"/>
    <col min="1035" max="1035" width="7.7109375" style="195" customWidth="1"/>
    <col min="1036" max="1036" width="7.140625" style="195" customWidth="1"/>
    <col min="1037" max="1037" width="7.7109375" style="195" customWidth="1"/>
    <col min="1038" max="1039" width="9.28515625" style="195"/>
    <col min="1040" max="1040" width="12" style="195" customWidth="1"/>
    <col min="1041" max="1280" width="9.28515625" style="195"/>
    <col min="1281" max="1281" width="1" style="195" customWidth="1"/>
    <col min="1282" max="1282" width="6.7109375" style="195" customWidth="1"/>
    <col min="1283" max="1283" width="56.7109375" style="195" customWidth="1"/>
    <col min="1284" max="1284" width="9.7109375" style="195" customWidth="1"/>
    <col min="1285" max="1285" width="9.85546875" style="195" customWidth="1"/>
    <col min="1286" max="1286" width="8.28515625" style="195" customWidth="1"/>
    <col min="1287" max="1287" width="9.28515625" style="195"/>
    <col min="1288" max="1288" width="9.5703125" style="195" customWidth="1"/>
    <col min="1289" max="1289" width="9.28515625" style="195"/>
    <col min="1290" max="1290" width="7.42578125" style="195" customWidth="1"/>
    <col min="1291" max="1291" width="7.7109375" style="195" customWidth="1"/>
    <col min="1292" max="1292" width="7.140625" style="195" customWidth="1"/>
    <col min="1293" max="1293" width="7.7109375" style="195" customWidth="1"/>
    <col min="1294" max="1295" width="9.28515625" style="195"/>
    <col min="1296" max="1296" width="12" style="195" customWidth="1"/>
    <col min="1297" max="1536" width="9.28515625" style="195"/>
    <col min="1537" max="1537" width="1" style="195" customWidth="1"/>
    <col min="1538" max="1538" width="6.7109375" style="195" customWidth="1"/>
    <col min="1539" max="1539" width="56.7109375" style="195" customWidth="1"/>
    <col min="1540" max="1540" width="9.7109375" style="195" customWidth="1"/>
    <col min="1541" max="1541" width="9.85546875" style="195" customWidth="1"/>
    <col min="1542" max="1542" width="8.28515625" style="195" customWidth="1"/>
    <col min="1543" max="1543" width="9.28515625" style="195"/>
    <col min="1544" max="1544" width="9.5703125" style="195" customWidth="1"/>
    <col min="1545" max="1545" width="9.28515625" style="195"/>
    <col min="1546" max="1546" width="7.42578125" style="195" customWidth="1"/>
    <col min="1547" max="1547" width="7.7109375" style="195" customWidth="1"/>
    <col min="1548" max="1548" width="7.140625" style="195" customWidth="1"/>
    <col min="1549" max="1549" width="7.7109375" style="195" customWidth="1"/>
    <col min="1550" max="1551" width="9.28515625" style="195"/>
    <col min="1552" max="1552" width="12" style="195" customWidth="1"/>
    <col min="1553" max="1792" width="9.28515625" style="195"/>
    <col min="1793" max="1793" width="1" style="195" customWidth="1"/>
    <col min="1794" max="1794" width="6.7109375" style="195" customWidth="1"/>
    <col min="1795" max="1795" width="56.7109375" style="195" customWidth="1"/>
    <col min="1796" max="1796" width="9.7109375" style="195" customWidth="1"/>
    <col min="1797" max="1797" width="9.85546875" style="195" customWidth="1"/>
    <col min="1798" max="1798" width="8.28515625" style="195" customWidth="1"/>
    <col min="1799" max="1799" width="9.28515625" style="195"/>
    <col min="1800" max="1800" width="9.5703125" style="195" customWidth="1"/>
    <col min="1801" max="1801" width="9.28515625" style="195"/>
    <col min="1802" max="1802" width="7.42578125" style="195" customWidth="1"/>
    <col min="1803" max="1803" width="7.7109375" style="195" customWidth="1"/>
    <col min="1804" max="1804" width="7.140625" style="195" customWidth="1"/>
    <col min="1805" max="1805" width="7.7109375" style="195" customWidth="1"/>
    <col min="1806" max="1807" width="9.28515625" style="195"/>
    <col min="1808" max="1808" width="12" style="195" customWidth="1"/>
    <col min="1809" max="2048" width="9.28515625" style="195"/>
    <col min="2049" max="2049" width="1" style="195" customWidth="1"/>
    <col min="2050" max="2050" width="6.7109375" style="195" customWidth="1"/>
    <col min="2051" max="2051" width="56.7109375" style="195" customWidth="1"/>
    <col min="2052" max="2052" width="9.7109375" style="195" customWidth="1"/>
    <col min="2053" max="2053" width="9.85546875" style="195" customWidth="1"/>
    <col min="2054" max="2054" width="8.28515625" style="195" customWidth="1"/>
    <col min="2055" max="2055" width="9.28515625" style="195"/>
    <col min="2056" max="2056" width="9.5703125" style="195" customWidth="1"/>
    <col min="2057" max="2057" width="9.28515625" style="195"/>
    <col min="2058" max="2058" width="7.42578125" style="195" customWidth="1"/>
    <col min="2059" max="2059" width="7.7109375" style="195" customWidth="1"/>
    <col min="2060" max="2060" width="7.140625" style="195" customWidth="1"/>
    <col min="2061" max="2061" width="7.7109375" style="195" customWidth="1"/>
    <col min="2062" max="2063" width="9.28515625" style="195"/>
    <col min="2064" max="2064" width="12" style="195" customWidth="1"/>
    <col min="2065" max="2304" width="9.28515625" style="195"/>
    <col min="2305" max="2305" width="1" style="195" customWidth="1"/>
    <col min="2306" max="2306" width="6.7109375" style="195" customWidth="1"/>
    <col min="2307" max="2307" width="56.7109375" style="195" customWidth="1"/>
    <col min="2308" max="2308" width="9.7109375" style="195" customWidth="1"/>
    <col min="2309" max="2309" width="9.85546875" style="195" customWidth="1"/>
    <col min="2310" max="2310" width="8.28515625" style="195" customWidth="1"/>
    <col min="2311" max="2311" width="9.28515625" style="195"/>
    <col min="2312" max="2312" width="9.5703125" style="195" customWidth="1"/>
    <col min="2313" max="2313" width="9.28515625" style="195"/>
    <col min="2314" max="2314" width="7.42578125" style="195" customWidth="1"/>
    <col min="2315" max="2315" width="7.7109375" style="195" customWidth="1"/>
    <col min="2316" max="2316" width="7.140625" style="195" customWidth="1"/>
    <col min="2317" max="2317" width="7.7109375" style="195" customWidth="1"/>
    <col min="2318" max="2319" width="9.28515625" style="195"/>
    <col min="2320" max="2320" width="12" style="195" customWidth="1"/>
    <col min="2321" max="2560" width="9.28515625" style="195"/>
    <col min="2561" max="2561" width="1" style="195" customWidth="1"/>
    <col min="2562" max="2562" width="6.7109375" style="195" customWidth="1"/>
    <col min="2563" max="2563" width="56.7109375" style="195" customWidth="1"/>
    <col min="2564" max="2564" width="9.7109375" style="195" customWidth="1"/>
    <col min="2565" max="2565" width="9.85546875" style="195" customWidth="1"/>
    <col min="2566" max="2566" width="8.28515625" style="195" customWidth="1"/>
    <col min="2567" max="2567" width="9.28515625" style="195"/>
    <col min="2568" max="2568" width="9.5703125" style="195" customWidth="1"/>
    <col min="2569" max="2569" width="9.28515625" style="195"/>
    <col min="2570" max="2570" width="7.42578125" style="195" customWidth="1"/>
    <col min="2571" max="2571" width="7.7109375" style="195" customWidth="1"/>
    <col min="2572" max="2572" width="7.140625" style="195" customWidth="1"/>
    <col min="2573" max="2573" width="7.7109375" style="195" customWidth="1"/>
    <col min="2574" max="2575" width="9.28515625" style="195"/>
    <col min="2576" max="2576" width="12" style="195" customWidth="1"/>
    <col min="2577" max="2816" width="9.28515625" style="195"/>
    <col min="2817" max="2817" width="1" style="195" customWidth="1"/>
    <col min="2818" max="2818" width="6.7109375" style="195" customWidth="1"/>
    <col min="2819" max="2819" width="56.7109375" style="195" customWidth="1"/>
    <col min="2820" max="2820" width="9.7109375" style="195" customWidth="1"/>
    <col min="2821" max="2821" width="9.85546875" style="195" customWidth="1"/>
    <col min="2822" max="2822" width="8.28515625" style="195" customWidth="1"/>
    <col min="2823" max="2823" width="9.28515625" style="195"/>
    <col min="2824" max="2824" width="9.5703125" style="195" customWidth="1"/>
    <col min="2825" max="2825" width="9.28515625" style="195"/>
    <col min="2826" max="2826" width="7.42578125" style="195" customWidth="1"/>
    <col min="2827" max="2827" width="7.7109375" style="195" customWidth="1"/>
    <col min="2828" max="2828" width="7.140625" style="195" customWidth="1"/>
    <col min="2829" max="2829" width="7.7109375" style="195" customWidth="1"/>
    <col min="2830" max="2831" width="9.28515625" style="195"/>
    <col min="2832" max="2832" width="12" style="195" customWidth="1"/>
    <col min="2833" max="3072" width="9.28515625" style="195"/>
    <col min="3073" max="3073" width="1" style="195" customWidth="1"/>
    <col min="3074" max="3074" width="6.7109375" style="195" customWidth="1"/>
    <col min="3075" max="3075" width="56.7109375" style="195" customWidth="1"/>
    <col min="3076" max="3076" width="9.7109375" style="195" customWidth="1"/>
    <col min="3077" max="3077" width="9.85546875" style="195" customWidth="1"/>
    <col min="3078" max="3078" width="8.28515625" style="195" customWidth="1"/>
    <col min="3079" max="3079" width="9.28515625" style="195"/>
    <col min="3080" max="3080" width="9.5703125" style="195" customWidth="1"/>
    <col min="3081" max="3081" width="9.28515625" style="195"/>
    <col min="3082" max="3082" width="7.42578125" style="195" customWidth="1"/>
    <col min="3083" max="3083" width="7.7109375" style="195" customWidth="1"/>
    <col min="3084" max="3084" width="7.140625" style="195" customWidth="1"/>
    <col min="3085" max="3085" width="7.7109375" style="195" customWidth="1"/>
    <col min="3086" max="3087" width="9.28515625" style="195"/>
    <col min="3088" max="3088" width="12" style="195" customWidth="1"/>
    <col min="3089" max="3328" width="9.28515625" style="195"/>
    <col min="3329" max="3329" width="1" style="195" customWidth="1"/>
    <col min="3330" max="3330" width="6.7109375" style="195" customWidth="1"/>
    <col min="3331" max="3331" width="56.7109375" style="195" customWidth="1"/>
    <col min="3332" max="3332" width="9.7109375" style="195" customWidth="1"/>
    <col min="3333" max="3333" width="9.85546875" style="195" customWidth="1"/>
    <col min="3334" max="3334" width="8.28515625" style="195" customWidth="1"/>
    <col min="3335" max="3335" width="9.28515625" style="195"/>
    <col min="3336" max="3336" width="9.5703125" style="195" customWidth="1"/>
    <col min="3337" max="3337" width="9.28515625" style="195"/>
    <col min="3338" max="3338" width="7.42578125" style="195" customWidth="1"/>
    <col min="3339" max="3339" width="7.7109375" style="195" customWidth="1"/>
    <col min="3340" max="3340" width="7.140625" style="195" customWidth="1"/>
    <col min="3341" max="3341" width="7.7109375" style="195" customWidth="1"/>
    <col min="3342" max="3343" width="9.28515625" style="195"/>
    <col min="3344" max="3344" width="12" style="195" customWidth="1"/>
    <col min="3345" max="3584" width="9.28515625" style="195"/>
    <col min="3585" max="3585" width="1" style="195" customWidth="1"/>
    <col min="3586" max="3586" width="6.7109375" style="195" customWidth="1"/>
    <col min="3587" max="3587" width="56.7109375" style="195" customWidth="1"/>
    <col min="3588" max="3588" width="9.7109375" style="195" customWidth="1"/>
    <col min="3589" max="3589" width="9.85546875" style="195" customWidth="1"/>
    <col min="3590" max="3590" width="8.28515625" style="195" customWidth="1"/>
    <col min="3591" max="3591" width="9.28515625" style="195"/>
    <col min="3592" max="3592" width="9.5703125" style="195" customWidth="1"/>
    <col min="3593" max="3593" width="9.28515625" style="195"/>
    <col min="3594" max="3594" width="7.42578125" style="195" customWidth="1"/>
    <col min="3595" max="3595" width="7.7109375" style="195" customWidth="1"/>
    <col min="3596" max="3596" width="7.140625" style="195" customWidth="1"/>
    <col min="3597" max="3597" width="7.7109375" style="195" customWidth="1"/>
    <col min="3598" max="3599" width="9.28515625" style="195"/>
    <col min="3600" max="3600" width="12" style="195" customWidth="1"/>
    <col min="3601" max="3840" width="9.28515625" style="195"/>
    <col min="3841" max="3841" width="1" style="195" customWidth="1"/>
    <col min="3842" max="3842" width="6.7109375" style="195" customWidth="1"/>
    <col min="3843" max="3843" width="56.7109375" style="195" customWidth="1"/>
    <col min="3844" max="3844" width="9.7109375" style="195" customWidth="1"/>
    <col min="3845" max="3845" width="9.85546875" style="195" customWidth="1"/>
    <col min="3846" max="3846" width="8.28515625" style="195" customWidth="1"/>
    <col min="3847" max="3847" width="9.28515625" style="195"/>
    <col min="3848" max="3848" width="9.5703125" style="195" customWidth="1"/>
    <col min="3849" max="3849" width="9.28515625" style="195"/>
    <col min="3850" max="3850" width="7.42578125" style="195" customWidth="1"/>
    <col min="3851" max="3851" width="7.7109375" style="195" customWidth="1"/>
    <col min="3852" max="3852" width="7.140625" style="195" customWidth="1"/>
    <col min="3853" max="3853" width="7.7109375" style="195" customWidth="1"/>
    <col min="3854" max="3855" width="9.28515625" style="195"/>
    <col min="3856" max="3856" width="12" style="195" customWidth="1"/>
    <col min="3857" max="4096" width="9.28515625" style="195"/>
    <col min="4097" max="4097" width="1" style="195" customWidth="1"/>
    <col min="4098" max="4098" width="6.7109375" style="195" customWidth="1"/>
    <col min="4099" max="4099" width="56.7109375" style="195" customWidth="1"/>
    <col min="4100" max="4100" width="9.7109375" style="195" customWidth="1"/>
    <col min="4101" max="4101" width="9.85546875" style="195" customWidth="1"/>
    <col min="4102" max="4102" width="8.28515625" style="195" customWidth="1"/>
    <col min="4103" max="4103" width="9.28515625" style="195"/>
    <col min="4104" max="4104" width="9.5703125" style="195" customWidth="1"/>
    <col min="4105" max="4105" width="9.28515625" style="195"/>
    <col min="4106" max="4106" width="7.42578125" style="195" customWidth="1"/>
    <col min="4107" max="4107" width="7.7109375" style="195" customWidth="1"/>
    <col min="4108" max="4108" width="7.140625" style="195" customWidth="1"/>
    <col min="4109" max="4109" width="7.7109375" style="195" customWidth="1"/>
    <col min="4110" max="4111" width="9.28515625" style="195"/>
    <col min="4112" max="4112" width="12" style="195" customWidth="1"/>
    <col min="4113" max="4352" width="9.28515625" style="195"/>
    <col min="4353" max="4353" width="1" style="195" customWidth="1"/>
    <col min="4354" max="4354" width="6.7109375" style="195" customWidth="1"/>
    <col min="4355" max="4355" width="56.7109375" style="195" customWidth="1"/>
    <col min="4356" max="4356" width="9.7109375" style="195" customWidth="1"/>
    <col min="4357" max="4357" width="9.85546875" style="195" customWidth="1"/>
    <col min="4358" max="4358" width="8.28515625" style="195" customWidth="1"/>
    <col min="4359" max="4359" width="9.28515625" style="195"/>
    <col min="4360" max="4360" width="9.5703125" style="195" customWidth="1"/>
    <col min="4361" max="4361" width="9.28515625" style="195"/>
    <col min="4362" max="4362" width="7.42578125" style="195" customWidth="1"/>
    <col min="4363" max="4363" width="7.7109375" style="195" customWidth="1"/>
    <col min="4364" max="4364" width="7.140625" style="195" customWidth="1"/>
    <col min="4365" max="4365" width="7.7109375" style="195" customWidth="1"/>
    <col min="4366" max="4367" width="9.28515625" style="195"/>
    <col min="4368" max="4368" width="12" style="195" customWidth="1"/>
    <col min="4369" max="4608" width="9.28515625" style="195"/>
    <col min="4609" max="4609" width="1" style="195" customWidth="1"/>
    <col min="4610" max="4610" width="6.7109375" style="195" customWidth="1"/>
    <col min="4611" max="4611" width="56.7109375" style="195" customWidth="1"/>
    <col min="4612" max="4612" width="9.7109375" style="195" customWidth="1"/>
    <col min="4613" max="4613" width="9.85546875" style="195" customWidth="1"/>
    <col min="4614" max="4614" width="8.28515625" style="195" customWidth="1"/>
    <col min="4615" max="4615" width="9.28515625" style="195"/>
    <col min="4616" max="4616" width="9.5703125" style="195" customWidth="1"/>
    <col min="4617" max="4617" width="9.28515625" style="195"/>
    <col min="4618" max="4618" width="7.42578125" style="195" customWidth="1"/>
    <col min="4619" max="4619" width="7.7109375" style="195" customWidth="1"/>
    <col min="4620" max="4620" width="7.140625" style="195" customWidth="1"/>
    <col min="4621" max="4621" width="7.7109375" style="195" customWidth="1"/>
    <col min="4622" max="4623" width="9.28515625" style="195"/>
    <col min="4624" max="4624" width="12" style="195" customWidth="1"/>
    <col min="4625" max="4864" width="9.28515625" style="195"/>
    <col min="4865" max="4865" width="1" style="195" customWidth="1"/>
    <col min="4866" max="4866" width="6.7109375" style="195" customWidth="1"/>
    <col min="4867" max="4867" width="56.7109375" style="195" customWidth="1"/>
    <col min="4868" max="4868" width="9.7109375" style="195" customWidth="1"/>
    <col min="4869" max="4869" width="9.85546875" style="195" customWidth="1"/>
    <col min="4870" max="4870" width="8.28515625" style="195" customWidth="1"/>
    <col min="4871" max="4871" width="9.28515625" style="195"/>
    <col min="4872" max="4872" width="9.5703125" style="195" customWidth="1"/>
    <col min="4873" max="4873" width="9.28515625" style="195"/>
    <col min="4874" max="4874" width="7.42578125" style="195" customWidth="1"/>
    <col min="4875" max="4875" width="7.7109375" style="195" customWidth="1"/>
    <col min="4876" max="4876" width="7.140625" style="195" customWidth="1"/>
    <col min="4877" max="4877" width="7.7109375" style="195" customWidth="1"/>
    <col min="4878" max="4879" width="9.28515625" style="195"/>
    <col min="4880" max="4880" width="12" style="195" customWidth="1"/>
    <col min="4881" max="5120" width="9.28515625" style="195"/>
    <col min="5121" max="5121" width="1" style="195" customWidth="1"/>
    <col min="5122" max="5122" width="6.7109375" style="195" customWidth="1"/>
    <col min="5123" max="5123" width="56.7109375" style="195" customWidth="1"/>
    <col min="5124" max="5124" width="9.7109375" style="195" customWidth="1"/>
    <col min="5125" max="5125" width="9.85546875" style="195" customWidth="1"/>
    <col min="5126" max="5126" width="8.28515625" style="195" customWidth="1"/>
    <col min="5127" max="5127" width="9.28515625" style="195"/>
    <col min="5128" max="5128" width="9.5703125" style="195" customWidth="1"/>
    <col min="5129" max="5129" width="9.28515625" style="195"/>
    <col min="5130" max="5130" width="7.42578125" style="195" customWidth="1"/>
    <col min="5131" max="5131" width="7.7109375" style="195" customWidth="1"/>
    <col min="5132" max="5132" width="7.140625" style="195" customWidth="1"/>
    <col min="5133" max="5133" width="7.7109375" style="195" customWidth="1"/>
    <col min="5134" max="5135" width="9.28515625" style="195"/>
    <col min="5136" max="5136" width="12" style="195" customWidth="1"/>
    <col min="5137" max="5376" width="9.28515625" style="195"/>
    <col min="5377" max="5377" width="1" style="195" customWidth="1"/>
    <col min="5378" max="5378" width="6.7109375" style="195" customWidth="1"/>
    <col min="5379" max="5379" width="56.7109375" style="195" customWidth="1"/>
    <col min="5380" max="5380" width="9.7109375" style="195" customWidth="1"/>
    <col min="5381" max="5381" width="9.85546875" style="195" customWidth="1"/>
    <col min="5382" max="5382" width="8.28515625" style="195" customWidth="1"/>
    <col min="5383" max="5383" width="9.28515625" style="195"/>
    <col min="5384" max="5384" width="9.5703125" style="195" customWidth="1"/>
    <col min="5385" max="5385" width="9.28515625" style="195"/>
    <col min="5386" max="5386" width="7.42578125" style="195" customWidth="1"/>
    <col min="5387" max="5387" width="7.7109375" style="195" customWidth="1"/>
    <col min="5388" max="5388" width="7.140625" style="195" customWidth="1"/>
    <col min="5389" max="5389" width="7.7109375" style="195" customWidth="1"/>
    <col min="5390" max="5391" width="9.28515625" style="195"/>
    <col min="5392" max="5392" width="12" style="195" customWidth="1"/>
    <col min="5393" max="5632" width="9.28515625" style="195"/>
    <col min="5633" max="5633" width="1" style="195" customWidth="1"/>
    <col min="5634" max="5634" width="6.7109375" style="195" customWidth="1"/>
    <col min="5635" max="5635" width="56.7109375" style="195" customWidth="1"/>
    <col min="5636" max="5636" width="9.7109375" style="195" customWidth="1"/>
    <col min="5637" max="5637" width="9.85546875" style="195" customWidth="1"/>
    <col min="5638" max="5638" width="8.28515625" style="195" customWidth="1"/>
    <col min="5639" max="5639" width="9.28515625" style="195"/>
    <col min="5640" max="5640" width="9.5703125" style="195" customWidth="1"/>
    <col min="5641" max="5641" width="9.28515625" style="195"/>
    <col min="5642" max="5642" width="7.42578125" style="195" customWidth="1"/>
    <col min="5643" max="5643" width="7.7109375" style="195" customWidth="1"/>
    <col min="5644" max="5644" width="7.140625" style="195" customWidth="1"/>
    <col min="5645" max="5645" width="7.7109375" style="195" customWidth="1"/>
    <col min="5646" max="5647" width="9.28515625" style="195"/>
    <col min="5648" max="5648" width="12" style="195" customWidth="1"/>
    <col min="5649" max="5888" width="9.28515625" style="195"/>
    <col min="5889" max="5889" width="1" style="195" customWidth="1"/>
    <col min="5890" max="5890" width="6.7109375" style="195" customWidth="1"/>
    <col min="5891" max="5891" width="56.7109375" style="195" customWidth="1"/>
    <col min="5892" max="5892" width="9.7109375" style="195" customWidth="1"/>
    <col min="5893" max="5893" width="9.85546875" style="195" customWidth="1"/>
    <col min="5894" max="5894" width="8.28515625" style="195" customWidth="1"/>
    <col min="5895" max="5895" width="9.28515625" style="195"/>
    <col min="5896" max="5896" width="9.5703125" style="195" customWidth="1"/>
    <col min="5897" max="5897" width="9.28515625" style="195"/>
    <col min="5898" max="5898" width="7.42578125" style="195" customWidth="1"/>
    <col min="5899" max="5899" width="7.7109375" style="195" customWidth="1"/>
    <col min="5900" max="5900" width="7.140625" style="195" customWidth="1"/>
    <col min="5901" max="5901" width="7.7109375" style="195" customWidth="1"/>
    <col min="5902" max="5903" width="9.28515625" style="195"/>
    <col min="5904" max="5904" width="12" style="195" customWidth="1"/>
    <col min="5905" max="6144" width="9.28515625" style="195"/>
    <col min="6145" max="6145" width="1" style="195" customWidth="1"/>
    <col min="6146" max="6146" width="6.7109375" style="195" customWidth="1"/>
    <col min="6147" max="6147" width="56.7109375" style="195" customWidth="1"/>
    <col min="6148" max="6148" width="9.7109375" style="195" customWidth="1"/>
    <col min="6149" max="6149" width="9.85546875" style="195" customWidth="1"/>
    <col min="6150" max="6150" width="8.28515625" style="195" customWidth="1"/>
    <col min="6151" max="6151" width="9.28515625" style="195"/>
    <col min="6152" max="6152" width="9.5703125" style="195" customWidth="1"/>
    <col min="6153" max="6153" width="9.28515625" style="195"/>
    <col min="6154" max="6154" width="7.42578125" style="195" customWidth="1"/>
    <col min="6155" max="6155" width="7.7109375" style="195" customWidth="1"/>
    <col min="6156" max="6156" width="7.140625" style="195" customWidth="1"/>
    <col min="6157" max="6157" width="7.7109375" style="195" customWidth="1"/>
    <col min="6158" max="6159" width="9.28515625" style="195"/>
    <col min="6160" max="6160" width="12" style="195" customWidth="1"/>
    <col min="6161" max="6400" width="9.28515625" style="195"/>
    <col min="6401" max="6401" width="1" style="195" customWidth="1"/>
    <col min="6402" max="6402" width="6.7109375" style="195" customWidth="1"/>
    <col min="6403" max="6403" width="56.7109375" style="195" customWidth="1"/>
    <col min="6404" max="6404" width="9.7109375" style="195" customWidth="1"/>
    <col min="6405" max="6405" width="9.85546875" style="195" customWidth="1"/>
    <col min="6406" max="6406" width="8.28515625" style="195" customWidth="1"/>
    <col min="6407" max="6407" width="9.28515625" style="195"/>
    <col min="6408" max="6408" width="9.5703125" style="195" customWidth="1"/>
    <col min="6409" max="6409" width="9.28515625" style="195"/>
    <col min="6410" max="6410" width="7.42578125" style="195" customWidth="1"/>
    <col min="6411" max="6411" width="7.7109375" style="195" customWidth="1"/>
    <col min="6412" max="6412" width="7.140625" style="195" customWidth="1"/>
    <col min="6413" max="6413" width="7.7109375" style="195" customWidth="1"/>
    <col min="6414" max="6415" width="9.28515625" style="195"/>
    <col min="6416" max="6416" width="12" style="195" customWidth="1"/>
    <col min="6417" max="6656" width="9.28515625" style="195"/>
    <col min="6657" max="6657" width="1" style="195" customWidth="1"/>
    <col min="6658" max="6658" width="6.7109375" style="195" customWidth="1"/>
    <col min="6659" max="6659" width="56.7109375" style="195" customWidth="1"/>
    <col min="6660" max="6660" width="9.7109375" style="195" customWidth="1"/>
    <col min="6661" max="6661" width="9.85546875" style="195" customWidth="1"/>
    <col min="6662" max="6662" width="8.28515625" style="195" customWidth="1"/>
    <col min="6663" max="6663" width="9.28515625" style="195"/>
    <col min="6664" max="6664" width="9.5703125" style="195" customWidth="1"/>
    <col min="6665" max="6665" width="9.28515625" style="195"/>
    <col min="6666" max="6666" width="7.42578125" style="195" customWidth="1"/>
    <col min="6667" max="6667" width="7.7109375" style="195" customWidth="1"/>
    <col min="6668" max="6668" width="7.140625" style="195" customWidth="1"/>
    <col min="6669" max="6669" width="7.7109375" style="195" customWidth="1"/>
    <col min="6670" max="6671" width="9.28515625" style="195"/>
    <col min="6672" max="6672" width="12" style="195" customWidth="1"/>
    <col min="6673" max="6912" width="9.28515625" style="195"/>
    <col min="6913" max="6913" width="1" style="195" customWidth="1"/>
    <col min="6914" max="6914" width="6.7109375" style="195" customWidth="1"/>
    <col min="6915" max="6915" width="56.7109375" style="195" customWidth="1"/>
    <col min="6916" max="6916" width="9.7109375" style="195" customWidth="1"/>
    <col min="6917" max="6917" width="9.85546875" style="195" customWidth="1"/>
    <col min="6918" max="6918" width="8.28515625" style="195" customWidth="1"/>
    <col min="6919" max="6919" width="9.28515625" style="195"/>
    <col min="6920" max="6920" width="9.5703125" style="195" customWidth="1"/>
    <col min="6921" max="6921" width="9.28515625" style="195"/>
    <col min="6922" max="6922" width="7.42578125" style="195" customWidth="1"/>
    <col min="6923" max="6923" width="7.7109375" style="195" customWidth="1"/>
    <col min="6924" max="6924" width="7.140625" style="195" customWidth="1"/>
    <col min="6925" max="6925" width="7.7109375" style="195" customWidth="1"/>
    <col min="6926" max="6927" width="9.28515625" style="195"/>
    <col min="6928" max="6928" width="12" style="195" customWidth="1"/>
    <col min="6929" max="7168" width="9.28515625" style="195"/>
    <col min="7169" max="7169" width="1" style="195" customWidth="1"/>
    <col min="7170" max="7170" width="6.7109375" style="195" customWidth="1"/>
    <col min="7171" max="7171" width="56.7109375" style="195" customWidth="1"/>
    <col min="7172" max="7172" width="9.7109375" style="195" customWidth="1"/>
    <col min="7173" max="7173" width="9.85546875" style="195" customWidth="1"/>
    <col min="7174" max="7174" width="8.28515625" style="195" customWidth="1"/>
    <col min="7175" max="7175" width="9.28515625" style="195"/>
    <col min="7176" max="7176" width="9.5703125" style="195" customWidth="1"/>
    <col min="7177" max="7177" width="9.28515625" style="195"/>
    <col min="7178" max="7178" width="7.42578125" style="195" customWidth="1"/>
    <col min="7179" max="7179" width="7.7109375" style="195" customWidth="1"/>
    <col min="7180" max="7180" width="7.140625" style="195" customWidth="1"/>
    <col min="7181" max="7181" width="7.7109375" style="195" customWidth="1"/>
    <col min="7182" max="7183" width="9.28515625" style="195"/>
    <col min="7184" max="7184" width="12" style="195" customWidth="1"/>
    <col min="7185" max="7424" width="9.28515625" style="195"/>
    <col min="7425" max="7425" width="1" style="195" customWidth="1"/>
    <col min="7426" max="7426" width="6.7109375" style="195" customWidth="1"/>
    <col min="7427" max="7427" width="56.7109375" style="195" customWidth="1"/>
    <col min="7428" max="7428" width="9.7109375" style="195" customWidth="1"/>
    <col min="7429" max="7429" width="9.85546875" style="195" customWidth="1"/>
    <col min="7430" max="7430" width="8.28515625" style="195" customWidth="1"/>
    <col min="7431" max="7431" width="9.28515625" style="195"/>
    <col min="7432" max="7432" width="9.5703125" style="195" customWidth="1"/>
    <col min="7433" max="7433" width="9.28515625" style="195"/>
    <col min="7434" max="7434" width="7.42578125" style="195" customWidth="1"/>
    <col min="7435" max="7435" width="7.7109375" style="195" customWidth="1"/>
    <col min="7436" max="7436" width="7.140625" style="195" customWidth="1"/>
    <col min="7437" max="7437" width="7.7109375" style="195" customWidth="1"/>
    <col min="7438" max="7439" width="9.28515625" style="195"/>
    <col min="7440" max="7440" width="12" style="195" customWidth="1"/>
    <col min="7441" max="7680" width="9.28515625" style="195"/>
    <col min="7681" max="7681" width="1" style="195" customWidth="1"/>
    <col min="7682" max="7682" width="6.7109375" style="195" customWidth="1"/>
    <col min="7683" max="7683" width="56.7109375" style="195" customWidth="1"/>
    <col min="7684" max="7684" width="9.7109375" style="195" customWidth="1"/>
    <col min="7685" max="7685" width="9.85546875" style="195" customWidth="1"/>
    <col min="7686" max="7686" width="8.28515625" style="195" customWidth="1"/>
    <col min="7687" max="7687" width="9.28515625" style="195"/>
    <col min="7688" max="7688" width="9.5703125" style="195" customWidth="1"/>
    <col min="7689" max="7689" width="9.28515625" style="195"/>
    <col min="7690" max="7690" width="7.42578125" style="195" customWidth="1"/>
    <col min="7691" max="7691" width="7.7109375" style="195" customWidth="1"/>
    <col min="7692" max="7692" width="7.140625" style="195" customWidth="1"/>
    <col min="7693" max="7693" width="7.7109375" style="195" customWidth="1"/>
    <col min="7694" max="7695" width="9.28515625" style="195"/>
    <col min="7696" max="7696" width="12" style="195" customWidth="1"/>
    <col min="7697" max="7936" width="9.28515625" style="195"/>
    <col min="7937" max="7937" width="1" style="195" customWidth="1"/>
    <col min="7938" max="7938" width="6.7109375" style="195" customWidth="1"/>
    <col min="7939" max="7939" width="56.7109375" style="195" customWidth="1"/>
    <col min="7940" max="7940" width="9.7109375" style="195" customWidth="1"/>
    <col min="7941" max="7941" width="9.85546875" style="195" customWidth="1"/>
    <col min="7942" max="7942" width="8.28515625" style="195" customWidth="1"/>
    <col min="7943" max="7943" width="9.28515625" style="195"/>
    <col min="7944" max="7944" width="9.5703125" style="195" customWidth="1"/>
    <col min="7945" max="7945" width="9.28515625" style="195"/>
    <col min="7946" max="7946" width="7.42578125" style="195" customWidth="1"/>
    <col min="7947" max="7947" width="7.7109375" style="195" customWidth="1"/>
    <col min="7948" max="7948" width="7.140625" style="195" customWidth="1"/>
    <col min="7949" max="7949" width="7.7109375" style="195" customWidth="1"/>
    <col min="7950" max="7951" width="9.28515625" style="195"/>
    <col min="7952" max="7952" width="12" style="195" customWidth="1"/>
    <col min="7953" max="8192" width="9.28515625" style="195"/>
    <col min="8193" max="8193" width="1" style="195" customWidth="1"/>
    <col min="8194" max="8194" width="6.7109375" style="195" customWidth="1"/>
    <col min="8195" max="8195" width="56.7109375" style="195" customWidth="1"/>
    <col min="8196" max="8196" width="9.7109375" style="195" customWidth="1"/>
    <col min="8197" max="8197" width="9.85546875" style="195" customWidth="1"/>
    <col min="8198" max="8198" width="8.28515625" style="195" customWidth="1"/>
    <col min="8199" max="8199" width="9.28515625" style="195"/>
    <col min="8200" max="8200" width="9.5703125" style="195" customWidth="1"/>
    <col min="8201" max="8201" width="9.28515625" style="195"/>
    <col min="8202" max="8202" width="7.42578125" style="195" customWidth="1"/>
    <col min="8203" max="8203" width="7.7109375" style="195" customWidth="1"/>
    <col min="8204" max="8204" width="7.140625" style="195" customWidth="1"/>
    <col min="8205" max="8205" width="7.7109375" style="195" customWidth="1"/>
    <col min="8206" max="8207" width="9.28515625" style="195"/>
    <col min="8208" max="8208" width="12" style="195" customWidth="1"/>
    <col min="8209" max="8448" width="9.28515625" style="195"/>
    <col min="8449" max="8449" width="1" style="195" customWidth="1"/>
    <col min="8450" max="8450" width="6.7109375" style="195" customWidth="1"/>
    <col min="8451" max="8451" width="56.7109375" style="195" customWidth="1"/>
    <col min="8452" max="8452" width="9.7109375" style="195" customWidth="1"/>
    <col min="8453" max="8453" width="9.85546875" style="195" customWidth="1"/>
    <col min="8454" max="8454" width="8.28515625" style="195" customWidth="1"/>
    <col min="8455" max="8455" width="9.28515625" style="195"/>
    <col min="8456" max="8456" width="9.5703125" style="195" customWidth="1"/>
    <col min="8457" max="8457" width="9.28515625" style="195"/>
    <col min="8458" max="8458" width="7.42578125" style="195" customWidth="1"/>
    <col min="8459" max="8459" width="7.7109375" style="195" customWidth="1"/>
    <col min="8460" max="8460" width="7.140625" style="195" customWidth="1"/>
    <col min="8461" max="8461" width="7.7109375" style="195" customWidth="1"/>
    <col min="8462" max="8463" width="9.28515625" style="195"/>
    <col min="8464" max="8464" width="12" style="195" customWidth="1"/>
    <col min="8465" max="8704" width="9.28515625" style="195"/>
    <col min="8705" max="8705" width="1" style="195" customWidth="1"/>
    <col min="8706" max="8706" width="6.7109375" style="195" customWidth="1"/>
    <col min="8707" max="8707" width="56.7109375" style="195" customWidth="1"/>
    <col min="8708" max="8708" width="9.7109375" style="195" customWidth="1"/>
    <col min="8709" max="8709" width="9.85546875" style="195" customWidth="1"/>
    <col min="8710" max="8710" width="8.28515625" style="195" customWidth="1"/>
    <col min="8711" max="8711" width="9.28515625" style="195"/>
    <col min="8712" max="8712" width="9.5703125" style="195" customWidth="1"/>
    <col min="8713" max="8713" width="9.28515625" style="195"/>
    <col min="8714" max="8714" width="7.42578125" style="195" customWidth="1"/>
    <col min="8715" max="8715" width="7.7109375" style="195" customWidth="1"/>
    <col min="8716" max="8716" width="7.140625" style="195" customWidth="1"/>
    <col min="8717" max="8717" width="7.7109375" style="195" customWidth="1"/>
    <col min="8718" max="8719" width="9.28515625" style="195"/>
    <col min="8720" max="8720" width="12" style="195" customWidth="1"/>
    <col min="8721" max="8960" width="9.28515625" style="195"/>
    <col min="8961" max="8961" width="1" style="195" customWidth="1"/>
    <col min="8962" max="8962" width="6.7109375" style="195" customWidth="1"/>
    <col min="8963" max="8963" width="56.7109375" style="195" customWidth="1"/>
    <col min="8964" max="8964" width="9.7109375" style="195" customWidth="1"/>
    <col min="8965" max="8965" width="9.85546875" style="195" customWidth="1"/>
    <col min="8966" max="8966" width="8.28515625" style="195" customWidth="1"/>
    <col min="8967" max="8967" width="9.28515625" style="195"/>
    <col min="8968" max="8968" width="9.5703125" style="195" customWidth="1"/>
    <col min="8969" max="8969" width="9.28515625" style="195"/>
    <col min="8970" max="8970" width="7.42578125" style="195" customWidth="1"/>
    <col min="8971" max="8971" width="7.7109375" style="195" customWidth="1"/>
    <col min="8972" max="8972" width="7.140625" style="195" customWidth="1"/>
    <col min="8973" max="8973" width="7.7109375" style="195" customWidth="1"/>
    <col min="8974" max="8975" width="9.28515625" style="195"/>
    <col min="8976" max="8976" width="12" style="195" customWidth="1"/>
    <col min="8977" max="9216" width="9.28515625" style="195"/>
    <col min="9217" max="9217" width="1" style="195" customWidth="1"/>
    <col min="9218" max="9218" width="6.7109375" style="195" customWidth="1"/>
    <col min="9219" max="9219" width="56.7109375" style="195" customWidth="1"/>
    <col min="9220" max="9220" width="9.7109375" style="195" customWidth="1"/>
    <col min="9221" max="9221" width="9.85546875" style="195" customWidth="1"/>
    <col min="9222" max="9222" width="8.28515625" style="195" customWidth="1"/>
    <col min="9223" max="9223" width="9.28515625" style="195"/>
    <col min="9224" max="9224" width="9.5703125" style="195" customWidth="1"/>
    <col min="9225" max="9225" width="9.28515625" style="195"/>
    <col min="9226" max="9226" width="7.42578125" style="195" customWidth="1"/>
    <col min="9227" max="9227" width="7.7109375" style="195" customWidth="1"/>
    <col min="9228" max="9228" width="7.140625" style="195" customWidth="1"/>
    <col min="9229" max="9229" width="7.7109375" style="195" customWidth="1"/>
    <col min="9230" max="9231" width="9.28515625" style="195"/>
    <col min="9232" max="9232" width="12" style="195" customWidth="1"/>
    <col min="9233" max="9472" width="9.28515625" style="195"/>
    <col min="9473" max="9473" width="1" style="195" customWidth="1"/>
    <col min="9474" max="9474" width="6.7109375" style="195" customWidth="1"/>
    <col min="9475" max="9475" width="56.7109375" style="195" customWidth="1"/>
    <col min="9476" max="9476" width="9.7109375" style="195" customWidth="1"/>
    <col min="9477" max="9477" width="9.85546875" style="195" customWidth="1"/>
    <col min="9478" max="9478" width="8.28515625" style="195" customWidth="1"/>
    <col min="9479" max="9479" width="9.28515625" style="195"/>
    <col min="9480" max="9480" width="9.5703125" style="195" customWidth="1"/>
    <col min="9481" max="9481" width="9.28515625" style="195"/>
    <col min="9482" max="9482" width="7.42578125" style="195" customWidth="1"/>
    <col min="9483" max="9483" width="7.7109375" style="195" customWidth="1"/>
    <col min="9484" max="9484" width="7.140625" style="195" customWidth="1"/>
    <col min="9485" max="9485" width="7.7109375" style="195" customWidth="1"/>
    <col min="9486" max="9487" width="9.28515625" style="195"/>
    <col min="9488" max="9488" width="12" style="195" customWidth="1"/>
    <col min="9489" max="9728" width="9.28515625" style="195"/>
    <col min="9729" max="9729" width="1" style="195" customWidth="1"/>
    <col min="9730" max="9730" width="6.7109375" style="195" customWidth="1"/>
    <col min="9731" max="9731" width="56.7109375" style="195" customWidth="1"/>
    <col min="9732" max="9732" width="9.7109375" style="195" customWidth="1"/>
    <col min="9733" max="9733" width="9.85546875" style="195" customWidth="1"/>
    <col min="9734" max="9734" width="8.28515625" style="195" customWidth="1"/>
    <col min="9735" max="9735" width="9.28515625" style="195"/>
    <col min="9736" max="9736" width="9.5703125" style="195" customWidth="1"/>
    <col min="9737" max="9737" width="9.28515625" style="195"/>
    <col min="9738" max="9738" width="7.42578125" style="195" customWidth="1"/>
    <col min="9739" max="9739" width="7.7109375" style="195" customWidth="1"/>
    <col min="9740" max="9740" width="7.140625" style="195" customWidth="1"/>
    <col min="9741" max="9741" width="7.7109375" style="195" customWidth="1"/>
    <col min="9742" max="9743" width="9.28515625" style="195"/>
    <col min="9744" max="9744" width="12" style="195" customWidth="1"/>
    <col min="9745" max="9984" width="9.28515625" style="195"/>
    <col min="9985" max="9985" width="1" style="195" customWidth="1"/>
    <col min="9986" max="9986" width="6.7109375" style="195" customWidth="1"/>
    <col min="9987" max="9987" width="56.7109375" style="195" customWidth="1"/>
    <col min="9988" max="9988" width="9.7109375" style="195" customWidth="1"/>
    <col min="9989" max="9989" width="9.85546875" style="195" customWidth="1"/>
    <col min="9990" max="9990" width="8.28515625" style="195" customWidth="1"/>
    <col min="9991" max="9991" width="9.28515625" style="195"/>
    <col min="9992" max="9992" width="9.5703125" style="195" customWidth="1"/>
    <col min="9993" max="9993" width="9.28515625" style="195"/>
    <col min="9994" max="9994" width="7.42578125" style="195" customWidth="1"/>
    <col min="9995" max="9995" width="7.7109375" style="195" customWidth="1"/>
    <col min="9996" max="9996" width="7.140625" style="195" customWidth="1"/>
    <col min="9997" max="9997" width="7.7109375" style="195" customWidth="1"/>
    <col min="9998" max="9999" width="9.28515625" style="195"/>
    <col min="10000" max="10000" width="12" style="195" customWidth="1"/>
    <col min="10001" max="10240" width="9.28515625" style="195"/>
    <col min="10241" max="10241" width="1" style="195" customWidth="1"/>
    <col min="10242" max="10242" width="6.7109375" style="195" customWidth="1"/>
    <col min="10243" max="10243" width="56.7109375" style="195" customWidth="1"/>
    <col min="10244" max="10244" width="9.7109375" style="195" customWidth="1"/>
    <col min="10245" max="10245" width="9.85546875" style="195" customWidth="1"/>
    <col min="10246" max="10246" width="8.28515625" style="195" customWidth="1"/>
    <col min="10247" max="10247" width="9.28515625" style="195"/>
    <col min="10248" max="10248" width="9.5703125" style="195" customWidth="1"/>
    <col min="10249" max="10249" width="9.28515625" style="195"/>
    <col min="10250" max="10250" width="7.42578125" style="195" customWidth="1"/>
    <col min="10251" max="10251" width="7.7109375" style="195" customWidth="1"/>
    <col min="10252" max="10252" width="7.140625" style="195" customWidth="1"/>
    <col min="10253" max="10253" width="7.7109375" style="195" customWidth="1"/>
    <col min="10254" max="10255" width="9.28515625" style="195"/>
    <col min="10256" max="10256" width="12" style="195" customWidth="1"/>
    <col min="10257" max="10496" width="9.28515625" style="195"/>
    <col min="10497" max="10497" width="1" style="195" customWidth="1"/>
    <col min="10498" max="10498" width="6.7109375" style="195" customWidth="1"/>
    <col min="10499" max="10499" width="56.7109375" style="195" customWidth="1"/>
    <col min="10500" max="10500" width="9.7109375" style="195" customWidth="1"/>
    <col min="10501" max="10501" width="9.85546875" style="195" customWidth="1"/>
    <col min="10502" max="10502" width="8.28515625" style="195" customWidth="1"/>
    <col min="10503" max="10503" width="9.28515625" style="195"/>
    <col min="10504" max="10504" width="9.5703125" style="195" customWidth="1"/>
    <col min="10505" max="10505" width="9.28515625" style="195"/>
    <col min="10506" max="10506" width="7.42578125" style="195" customWidth="1"/>
    <col min="10507" max="10507" width="7.7109375" style="195" customWidth="1"/>
    <col min="10508" max="10508" width="7.140625" style="195" customWidth="1"/>
    <col min="10509" max="10509" width="7.7109375" style="195" customWidth="1"/>
    <col min="10510" max="10511" width="9.28515625" style="195"/>
    <col min="10512" max="10512" width="12" style="195" customWidth="1"/>
    <col min="10513" max="10752" width="9.28515625" style="195"/>
    <col min="10753" max="10753" width="1" style="195" customWidth="1"/>
    <col min="10754" max="10754" width="6.7109375" style="195" customWidth="1"/>
    <col min="10755" max="10755" width="56.7109375" style="195" customWidth="1"/>
    <col min="10756" max="10756" width="9.7109375" style="195" customWidth="1"/>
    <col min="10757" max="10757" width="9.85546875" style="195" customWidth="1"/>
    <col min="10758" max="10758" width="8.28515625" style="195" customWidth="1"/>
    <col min="10759" max="10759" width="9.28515625" style="195"/>
    <col min="10760" max="10760" width="9.5703125" style="195" customWidth="1"/>
    <col min="10761" max="10761" width="9.28515625" style="195"/>
    <col min="10762" max="10762" width="7.42578125" style="195" customWidth="1"/>
    <col min="10763" max="10763" width="7.7109375" style="195" customWidth="1"/>
    <col min="10764" max="10764" width="7.140625" style="195" customWidth="1"/>
    <col min="10765" max="10765" width="7.7109375" style="195" customWidth="1"/>
    <col min="10766" max="10767" width="9.28515625" style="195"/>
    <col min="10768" max="10768" width="12" style="195" customWidth="1"/>
    <col min="10769" max="11008" width="9.28515625" style="195"/>
    <col min="11009" max="11009" width="1" style="195" customWidth="1"/>
    <col min="11010" max="11010" width="6.7109375" style="195" customWidth="1"/>
    <col min="11011" max="11011" width="56.7109375" style="195" customWidth="1"/>
    <col min="11012" max="11012" width="9.7109375" style="195" customWidth="1"/>
    <col min="11013" max="11013" width="9.85546875" style="195" customWidth="1"/>
    <col min="11014" max="11014" width="8.28515625" style="195" customWidth="1"/>
    <col min="11015" max="11015" width="9.28515625" style="195"/>
    <col min="11016" max="11016" width="9.5703125" style="195" customWidth="1"/>
    <col min="11017" max="11017" width="9.28515625" style="195"/>
    <col min="11018" max="11018" width="7.42578125" style="195" customWidth="1"/>
    <col min="11019" max="11019" width="7.7109375" style="195" customWidth="1"/>
    <col min="11020" max="11020" width="7.140625" style="195" customWidth="1"/>
    <col min="11021" max="11021" width="7.7109375" style="195" customWidth="1"/>
    <col min="11022" max="11023" width="9.28515625" style="195"/>
    <col min="11024" max="11024" width="12" style="195" customWidth="1"/>
    <col min="11025" max="11264" width="9.28515625" style="195"/>
    <col min="11265" max="11265" width="1" style="195" customWidth="1"/>
    <col min="11266" max="11266" width="6.7109375" style="195" customWidth="1"/>
    <col min="11267" max="11267" width="56.7109375" style="195" customWidth="1"/>
    <col min="11268" max="11268" width="9.7109375" style="195" customWidth="1"/>
    <col min="11269" max="11269" width="9.85546875" style="195" customWidth="1"/>
    <col min="11270" max="11270" width="8.28515625" style="195" customWidth="1"/>
    <col min="11271" max="11271" width="9.28515625" style="195"/>
    <col min="11272" max="11272" width="9.5703125" style="195" customWidth="1"/>
    <col min="11273" max="11273" width="9.28515625" style="195"/>
    <col min="11274" max="11274" width="7.42578125" style="195" customWidth="1"/>
    <col min="11275" max="11275" width="7.7109375" style="195" customWidth="1"/>
    <col min="11276" max="11276" width="7.140625" style="195" customWidth="1"/>
    <col min="11277" max="11277" width="7.7109375" style="195" customWidth="1"/>
    <col min="11278" max="11279" width="9.28515625" style="195"/>
    <col min="11280" max="11280" width="12" style="195" customWidth="1"/>
    <col min="11281" max="11520" width="9.28515625" style="195"/>
    <col min="11521" max="11521" width="1" style="195" customWidth="1"/>
    <col min="11522" max="11522" width="6.7109375" style="195" customWidth="1"/>
    <col min="11523" max="11523" width="56.7109375" style="195" customWidth="1"/>
    <col min="11524" max="11524" width="9.7109375" style="195" customWidth="1"/>
    <col min="11525" max="11525" width="9.85546875" style="195" customWidth="1"/>
    <col min="11526" max="11526" width="8.28515625" style="195" customWidth="1"/>
    <col min="11527" max="11527" width="9.28515625" style="195"/>
    <col min="11528" max="11528" width="9.5703125" style="195" customWidth="1"/>
    <col min="11529" max="11529" width="9.28515625" style="195"/>
    <col min="11530" max="11530" width="7.42578125" style="195" customWidth="1"/>
    <col min="11531" max="11531" width="7.7109375" style="195" customWidth="1"/>
    <col min="11532" max="11532" width="7.140625" style="195" customWidth="1"/>
    <col min="11533" max="11533" width="7.7109375" style="195" customWidth="1"/>
    <col min="11534" max="11535" width="9.28515625" style="195"/>
    <col min="11536" max="11536" width="12" style="195" customWidth="1"/>
    <col min="11537" max="11776" width="9.28515625" style="195"/>
    <col min="11777" max="11777" width="1" style="195" customWidth="1"/>
    <col min="11778" max="11778" width="6.7109375" style="195" customWidth="1"/>
    <col min="11779" max="11779" width="56.7109375" style="195" customWidth="1"/>
    <col min="11780" max="11780" width="9.7109375" style="195" customWidth="1"/>
    <col min="11781" max="11781" width="9.85546875" style="195" customWidth="1"/>
    <col min="11782" max="11782" width="8.28515625" style="195" customWidth="1"/>
    <col min="11783" max="11783" width="9.28515625" style="195"/>
    <col min="11784" max="11784" width="9.5703125" style="195" customWidth="1"/>
    <col min="11785" max="11785" width="9.28515625" style="195"/>
    <col min="11786" max="11786" width="7.42578125" style="195" customWidth="1"/>
    <col min="11787" max="11787" width="7.7109375" style="195" customWidth="1"/>
    <col min="11788" max="11788" width="7.140625" style="195" customWidth="1"/>
    <col min="11789" max="11789" width="7.7109375" style="195" customWidth="1"/>
    <col min="11790" max="11791" width="9.28515625" style="195"/>
    <col min="11792" max="11792" width="12" style="195" customWidth="1"/>
    <col min="11793" max="12032" width="9.28515625" style="195"/>
    <col min="12033" max="12033" width="1" style="195" customWidth="1"/>
    <col min="12034" max="12034" width="6.7109375" style="195" customWidth="1"/>
    <col min="12035" max="12035" width="56.7109375" style="195" customWidth="1"/>
    <col min="12036" max="12036" width="9.7109375" style="195" customWidth="1"/>
    <col min="12037" max="12037" width="9.85546875" style="195" customWidth="1"/>
    <col min="12038" max="12038" width="8.28515625" style="195" customWidth="1"/>
    <col min="12039" max="12039" width="9.28515625" style="195"/>
    <col min="12040" max="12040" width="9.5703125" style="195" customWidth="1"/>
    <col min="12041" max="12041" width="9.28515625" style="195"/>
    <col min="12042" max="12042" width="7.42578125" style="195" customWidth="1"/>
    <col min="12043" max="12043" width="7.7109375" style="195" customWidth="1"/>
    <col min="12044" max="12044" width="7.140625" style="195" customWidth="1"/>
    <col min="12045" max="12045" width="7.7109375" style="195" customWidth="1"/>
    <col min="12046" max="12047" width="9.28515625" style="195"/>
    <col min="12048" max="12048" width="12" style="195" customWidth="1"/>
    <col min="12049" max="12288" width="9.28515625" style="195"/>
    <col min="12289" max="12289" width="1" style="195" customWidth="1"/>
    <col min="12290" max="12290" width="6.7109375" style="195" customWidth="1"/>
    <col min="12291" max="12291" width="56.7109375" style="195" customWidth="1"/>
    <col min="12292" max="12292" width="9.7109375" style="195" customWidth="1"/>
    <col min="12293" max="12293" width="9.85546875" style="195" customWidth="1"/>
    <col min="12294" max="12294" width="8.28515625" style="195" customWidth="1"/>
    <col min="12295" max="12295" width="9.28515625" style="195"/>
    <col min="12296" max="12296" width="9.5703125" style="195" customWidth="1"/>
    <col min="12297" max="12297" width="9.28515625" style="195"/>
    <col min="12298" max="12298" width="7.42578125" style="195" customWidth="1"/>
    <col min="12299" max="12299" width="7.7109375" style="195" customWidth="1"/>
    <col min="12300" max="12300" width="7.140625" style="195" customWidth="1"/>
    <col min="12301" max="12301" width="7.7109375" style="195" customWidth="1"/>
    <col min="12302" max="12303" width="9.28515625" style="195"/>
    <col min="12304" max="12304" width="12" style="195" customWidth="1"/>
    <col min="12305" max="12544" width="9.28515625" style="195"/>
    <col min="12545" max="12545" width="1" style="195" customWidth="1"/>
    <col min="12546" max="12546" width="6.7109375" style="195" customWidth="1"/>
    <col min="12547" max="12547" width="56.7109375" style="195" customWidth="1"/>
    <col min="12548" max="12548" width="9.7109375" style="195" customWidth="1"/>
    <col min="12549" max="12549" width="9.85546875" style="195" customWidth="1"/>
    <col min="12550" max="12550" width="8.28515625" style="195" customWidth="1"/>
    <col min="12551" max="12551" width="9.28515625" style="195"/>
    <col min="12552" max="12552" width="9.5703125" style="195" customWidth="1"/>
    <col min="12553" max="12553" width="9.28515625" style="195"/>
    <col min="12554" max="12554" width="7.42578125" style="195" customWidth="1"/>
    <col min="12555" max="12555" width="7.7109375" style="195" customWidth="1"/>
    <col min="12556" max="12556" width="7.140625" style="195" customWidth="1"/>
    <col min="12557" max="12557" width="7.7109375" style="195" customWidth="1"/>
    <col min="12558" max="12559" width="9.28515625" style="195"/>
    <col min="12560" max="12560" width="12" style="195" customWidth="1"/>
    <col min="12561" max="12800" width="9.28515625" style="195"/>
    <col min="12801" max="12801" width="1" style="195" customWidth="1"/>
    <col min="12802" max="12802" width="6.7109375" style="195" customWidth="1"/>
    <col min="12803" max="12803" width="56.7109375" style="195" customWidth="1"/>
    <col min="12804" max="12804" width="9.7109375" style="195" customWidth="1"/>
    <col min="12805" max="12805" width="9.85546875" style="195" customWidth="1"/>
    <col min="12806" max="12806" width="8.28515625" style="195" customWidth="1"/>
    <col min="12807" max="12807" width="9.28515625" style="195"/>
    <col min="12808" max="12808" width="9.5703125" style="195" customWidth="1"/>
    <col min="12809" max="12809" width="9.28515625" style="195"/>
    <col min="12810" max="12810" width="7.42578125" style="195" customWidth="1"/>
    <col min="12811" max="12811" width="7.7109375" style="195" customWidth="1"/>
    <col min="12812" max="12812" width="7.140625" style="195" customWidth="1"/>
    <col min="12813" max="12813" width="7.7109375" style="195" customWidth="1"/>
    <col min="12814" max="12815" width="9.28515625" style="195"/>
    <col min="12816" max="12816" width="12" style="195" customWidth="1"/>
    <col min="12817" max="13056" width="9.28515625" style="195"/>
    <col min="13057" max="13057" width="1" style="195" customWidth="1"/>
    <col min="13058" max="13058" width="6.7109375" style="195" customWidth="1"/>
    <col min="13059" max="13059" width="56.7109375" style="195" customWidth="1"/>
    <col min="13060" max="13060" width="9.7109375" style="195" customWidth="1"/>
    <col min="13061" max="13061" width="9.85546875" style="195" customWidth="1"/>
    <col min="13062" max="13062" width="8.28515625" style="195" customWidth="1"/>
    <col min="13063" max="13063" width="9.28515625" style="195"/>
    <col min="13064" max="13064" width="9.5703125" style="195" customWidth="1"/>
    <col min="13065" max="13065" width="9.28515625" style="195"/>
    <col min="13066" max="13066" width="7.42578125" style="195" customWidth="1"/>
    <col min="13067" max="13067" width="7.7109375" style="195" customWidth="1"/>
    <col min="13068" max="13068" width="7.140625" style="195" customWidth="1"/>
    <col min="13069" max="13069" width="7.7109375" style="195" customWidth="1"/>
    <col min="13070" max="13071" width="9.28515625" style="195"/>
    <col min="13072" max="13072" width="12" style="195" customWidth="1"/>
    <col min="13073" max="13312" width="9.28515625" style="195"/>
    <col min="13313" max="13313" width="1" style="195" customWidth="1"/>
    <col min="13314" max="13314" width="6.7109375" style="195" customWidth="1"/>
    <col min="13315" max="13315" width="56.7109375" style="195" customWidth="1"/>
    <col min="13316" max="13316" width="9.7109375" style="195" customWidth="1"/>
    <col min="13317" max="13317" width="9.85546875" style="195" customWidth="1"/>
    <col min="13318" max="13318" width="8.28515625" style="195" customWidth="1"/>
    <col min="13319" max="13319" width="9.28515625" style="195"/>
    <col min="13320" max="13320" width="9.5703125" style="195" customWidth="1"/>
    <col min="13321" max="13321" width="9.28515625" style="195"/>
    <col min="13322" max="13322" width="7.42578125" style="195" customWidth="1"/>
    <col min="13323" max="13323" width="7.7109375" style="195" customWidth="1"/>
    <col min="13324" max="13324" width="7.140625" style="195" customWidth="1"/>
    <col min="13325" max="13325" width="7.7109375" style="195" customWidth="1"/>
    <col min="13326" max="13327" width="9.28515625" style="195"/>
    <col min="13328" max="13328" width="12" style="195" customWidth="1"/>
    <col min="13329" max="13568" width="9.28515625" style="195"/>
    <col min="13569" max="13569" width="1" style="195" customWidth="1"/>
    <col min="13570" max="13570" width="6.7109375" style="195" customWidth="1"/>
    <col min="13571" max="13571" width="56.7109375" style="195" customWidth="1"/>
    <col min="13572" max="13572" width="9.7109375" style="195" customWidth="1"/>
    <col min="13573" max="13573" width="9.85546875" style="195" customWidth="1"/>
    <col min="13574" max="13574" width="8.28515625" style="195" customWidth="1"/>
    <col min="13575" max="13575" width="9.28515625" style="195"/>
    <col min="13576" max="13576" width="9.5703125" style="195" customWidth="1"/>
    <col min="13577" max="13577" width="9.28515625" style="195"/>
    <col min="13578" max="13578" width="7.42578125" style="195" customWidth="1"/>
    <col min="13579" max="13579" width="7.7109375" style="195" customWidth="1"/>
    <col min="13580" max="13580" width="7.140625" style="195" customWidth="1"/>
    <col min="13581" max="13581" width="7.7109375" style="195" customWidth="1"/>
    <col min="13582" max="13583" width="9.28515625" style="195"/>
    <col min="13584" max="13584" width="12" style="195" customWidth="1"/>
    <col min="13585" max="13824" width="9.28515625" style="195"/>
    <col min="13825" max="13825" width="1" style="195" customWidth="1"/>
    <col min="13826" max="13826" width="6.7109375" style="195" customWidth="1"/>
    <col min="13827" max="13827" width="56.7109375" style="195" customWidth="1"/>
    <col min="13828" max="13828" width="9.7109375" style="195" customWidth="1"/>
    <col min="13829" max="13829" width="9.85546875" style="195" customWidth="1"/>
    <col min="13830" max="13830" width="8.28515625" style="195" customWidth="1"/>
    <col min="13831" max="13831" width="9.28515625" style="195"/>
    <col min="13832" max="13832" width="9.5703125" style="195" customWidth="1"/>
    <col min="13833" max="13833" width="9.28515625" style="195"/>
    <col min="13834" max="13834" width="7.42578125" style="195" customWidth="1"/>
    <col min="13835" max="13835" width="7.7109375" style="195" customWidth="1"/>
    <col min="13836" max="13836" width="7.140625" style="195" customWidth="1"/>
    <col min="13837" max="13837" width="7.7109375" style="195" customWidth="1"/>
    <col min="13838" max="13839" width="9.28515625" style="195"/>
    <col min="13840" max="13840" width="12" style="195" customWidth="1"/>
    <col min="13841" max="14080" width="9.28515625" style="195"/>
    <col min="14081" max="14081" width="1" style="195" customWidth="1"/>
    <col min="14082" max="14082" width="6.7109375" style="195" customWidth="1"/>
    <col min="14083" max="14083" width="56.7109375" style="195" customWidth="1"/>
    <col min="14084" max="14084" width="9.7109375" style="195" customWidth="1"/>
    <col min="14085" max="14085" width="9.85546875" style="195" customWidth="1"/>
    <col min="14086" max="14086" width="8.28515625" style="195" customWidth="1"/>
    <col min="14087" max="14087" width="9.28515625" style="195"/>
    <col min="14088" max="14088" width="9.5703125" style="195" customWidth="1"/>
    <col min="14089" max="14089" width="9.28515625" style="195"/>
    <col min="14090" max="14090" width="7.42578125" style="195" customWidth="1"/>
    <col min="14091" max="14091" width="7.7109375" style="195" customWidth="1"/>
    <col min="14092" max="14092" width="7.140625" style="195" customWidth="1"/>
    <col min="14093" max="14093" width="7.7109375" style="195" customWidth="1"/>
    <col min="14094" max="14095" width="9.28515625" style="195"/>
    <col min="14096" max="14096" width="12" style="195" customWidth="1"/>
    <col min="14097" max="14336" width="9.28515625" style="195"/>
    <col min="14337" max="14337" width="1" style="195" customWidth="1"/>
    <col min="14338" max="14338" width="6.7109375" style="195" customWidth="1"/>
    <col min="14339" max="14339" width="56.7109375" style="195" customWidth="1"/>
    <col min="14340" max="14340" width="9.7109375" style="195" customWidth="1"/>
    <col min="14341" max="14341" width="9.85546875" style="195" customWidth="1"/>
    <col min="14342" max="14342" width="8.28515625" style="195" customWidth="1"/>
    <col min="14343" max="14343" width="9.28515625" style="195"/>
    <col min="14344" max="14344" width="9.5703125" style="195" customWidth="1"/>
    <col min="14345" max="14345" width="9.28515625" style="195"/>
    <col min="14346" max="14346" width="7.42578125" style="195" customWidth="1"/>
    <col min="14347" max="14347" width="7.7109375" style="195" customWidth="1"/>
    <col min="14348" max="14348" width="7.140625" style="195" customWidth="1"/>
    <col min="14349" max="14349" width="7.7109375" style="195" customWidth="1"/>
    <col min="14350" max="14351" width="9.28515625" style="195"/>
    <col min="14352" max="14352" width="12" style="195" customWidth="1"/>
    <col min="14353" max="14592" width="9.28515625" style="195"/>
    <col min="14593" max="14593" width="1" style="195" customWidth="1"/>
    <col min="14594" max="14594" width="6.7109375" style="195" customWidth="1"/>
    <col min="14595" max="14595" width="56.7109375" style="195" customWidth="1"/>
    <col min="14596" max="14596" width="9.7109375" style="195" customWidth="1"/>
    <col min="14597" max="14597" width="9.85546875" style="195" customWidth="1"/>
    <col min="14598" max="14598" width="8.28515625" style="195" customWidth="1"/>
    <col min="14599" max="14599" width="9.28515625" style="195"/>
    <col min="14600" max="14600" width="9.5703125" style="195" customWidth="1"/>
    <col min="14601" max="14601" width="9.28515625" style="195"/>
    <col min="14602" max="14602" width="7.42578125" style="195" customWidth="1"/>
    <col min="14603" max="14603" width="7.7109375" style="195" customWidth="1"/>
    <col min="14604" max="14604" width="7.140625" style="195" customWidth="1"/>
    <col min="14605" max="14605" width="7.7109375" style="195" customWidth="1"/>
    <col min="14606" max="14607" width="9.28515625" style="195"/>
    <col min="14608" max="14608" width="12" style="195" customWidth="1"/>
    <col min="14609" max="14848" width="9.28515625" style="195"/>
    <col min="14849" max="14849" width="1" style="195" customWidth="1"/>
    <col min="14850" max="14850" width="6.7109375" style="195" customWidth="1"/>
    <col min="14851" max="14851" width="56.7109375" style="195" customWidth="1"/>
    <col min="14852" max="14852" width="9.7109375" style="195" customWidth="1"/>
    <col min="14853" max="14853" width="9.85546875" style="195" customWidth="1"/>
    <col min="14854" max="14854" width="8.28515625" style="195" customWidth="1"/>
    <col min="14855" max="14855" width="9.28515625" style="195"/>
    <col min="14856" max="14856" width="9.5703125" style="195" customWidth="1"/>
    <col min="14857" max="14857" width="9.28515625" style="195"/>
    <col min="14858" max="14858" width="7.42578125" style="195" customWidth="1"/>
    <col min="14859" max="14859" width="7.7109375" style="195" customWidth="1"/>
    <col min="14860" max="14860" width="7.140625" style="195" customWidth="1"/>
    <col min="14861" max="14861" width="7.7109375" style="195" customWidth="1"/>
    <col min="14862" max="14863" width="9.28515625" style="195"/>
    <col min="14864" max="14864" width="12" style="195" customWidth="1"/>
    <col min="14865" max="15104" width="9.28515625" style="195"/>
    <col min="15105" max="15105" width="1" style="195" customWidth="1"/>
    <col min="15106" max="15106" width="6.7109375" style="195" customWidth="1"/>
    <col min="15107" max="15107" width="56.7109375" style="195" customWidth="1"/>
    <col min="15108" max="15108" width="9.7109375" style="195" customWidth="1"/>
    <col min="15109" max="15109" width="9.85546875" style="195" customWidth="1"/>
    <col min="15110" max="15110" width="8.28515625" style="195" customWidth="1"/>
    <col min="15111" max="15111" width="9.28515625" style="195"/>
    <col min="15112" max="15112" width="9.5703125" style="195" customWidth="1"/>
    <col min="15113" max="15113" width="9.28515625" style="195"/>
    <col min="15114" max="15114" width="7.42578125" style="195" customWidth="1"/>
    <col min="15115" max="15115" width="7.7109375" style="195" customWidth="1"/>
    <col min="15116" max="15116" width="7.140625" style="195" customWidth="1"/>
    <col min="15117" max="15117" width="7.7109375" style="195" customWidth="1"/>
    <col min="15118" max="15119" width="9.28515625" style="195"/>
    <col min="15120" max="15120" width="12" style="195" customWidth="1"/>
    <col min="15121" max="15360" width="9.28515625" style="195"/>
    <col min="15361" max="15361" width="1" style="195" customWidth="1"/>
    <col min="15362" max="15362" width="6.7109375" style="195" customWidth="1"/>
    <col min="15363" max="15363" width="56.7109375" style="195" customWidth="1"/>
    <col min="15364" max="15364" width="9.7109375" style="195" customWidth="1"/>
    <col min="15365" max="15365" width="9.85546875" style="195" customWidth="1"/>
    <col min="15366" max="15366" width="8.28515625" style="195" customWidth="1"/>
    <col min="15367" max="15367" width="9.28515625" style="195"/>
    <col min="15368" max="15368" width="9.5703125" style="195" customWidth="1"/>
    <col min="15369" max="15369" width="9.28515625" style="195"/>
    <col min="15370" max="15370" width="7.42578125" style="195" customWidth="1"/>
    <col min="15371" max="15371" width="7.7109375" style="195" customWidth="1"/>
    <col min="15372" max="15372" width="7.140625" style="195" customWidth="1"/>
    <col min="15373" max="15373" width="7.7109375" style="195" customWidth="1"/>
    <col min="15374" max="15375" width="9.28515625" style="195"/>
    <col min="15376" max="15376" width="12" style="195" customWidth="1"/>
    <col min="15377" max="15616" width="9.28515625" style="195"/>
    <col min="15617" max="15617" width="1" style="195" customWidth="1"/>
    <col min="15618" max="15618" width="6.7109375" style="195" customWidth="1"/>
    <col min="15619" max="15619" width="56.7109375" style="195" customWidth="1"/>
    <col min="15620" max="15620" width="9.7109375" style="195" customWidth="1"/>
    <col min="15621" max="15621" width="9.85546875" style="195" customWidth="1"/>
    <col min="15622" max="15622" width="8.28515625" style="195" customWidth="1"/>
    <col min="15623" max="15623" width="9.28515625" style="195"/>
    <col min="15624" max="15624" width="9.5703125" style="195" customWidth="1"/>
    <col min="15625" max="15625" width="9.28515625" style="195"/>
    <col min="15626" max="15626" width="7.42578125" style="195" customWidth="1"/>
    <col min="15627" max="15627" width="7.7109375" style="195" customWidth="1"/>
    <col min="15628" max="15628" width="7.140625" style="195" customWidth="1"/>
    <col min="15629" max="15629" width="7.7109375" style="195" customWidth="1"/>
    <col min="15630" max="15631" width="9.28515625" style="195"/>
    <col min="15632" max="15632" width="12" style="195" customWidth="1"/>
    <col min="15633" max="15872" width="9.28515625" style="195"/>
    <col min="15873" max="15873" width="1" style="195" customWidth="1"/>
    <col min="15874" max="15874" width="6.7109375" style="195" customWidth="1"/>
    <col min="15875" max="15875" width="56.7109375" style="195" customWidth="1"/>
    <col min="15876" max="15876" width="9.7109375" style="195" customWidth="1"/>
    <col min="15877" max="15877" width="9.85546875" style="195" customWidth="1"/>
    <col min="15878" max="15878" width="8.28515625" style="195" customWidth="1"/>
    <col min="15879" max="15879" width="9.28515625" style="195"/>
    <col min="15880" max="15880" width="9.5703125" style="195" customWidth="1"/>
    <col min="15881" max="15881" width="9.28515625" style="195"/>
    <col min="15882" max="15882" width="7.42578125" style="195" customWidth="1"/>
    <col min="15883" max="15883" width="7.7109375" style="195" customWidth="1"/>
    <col min="15884" max="15884" width="7.140625" style="195" customWidth="1"/>
    <col min="15885" max="15885" width="7.7109375" style="195" customWidth="1"/>
    <col min="15886" max="15887" width="9.28515625" style="195"/>
    <col min="15888" max="15888" width="12" style="195" customWidth="1"/>
    <col min="15889" max="16128" width="9.28515625" style="195"/>
    <col min="16129" max="16129" width="1" style="195" customWidth="1"/>
    <col min="16130" max="16130" width="6.7109375" style="195" customWidth="1"/>
    <col min="16131" max="16131" width="56.7109375" style="195" customWidth="1"/>
    <col min="16132" max="16132" width="9.7109375" style="195" customWidth="1"/>
    <col min="16133" max="16133" width="9.85546875" style="195" customWidth="1"/>
    <col min="16134" max="16134" width="8.28515625" style="195" customWidth="1"/>
    <col min="16135" max="16135" width="9.28515625" style="195"/>
    <col min="16136" max="16136" width="9.5703125" style="195" customWidth="1"/>
    <col min="16137" max="16137" width="9.28515625" style="195"/>
    <col min="16138" max="16138" width="7.42578125" style="195" customWidth="1"/>
    <col min="16139" max="16139" width="7.7109375" style="195" customWidth="1"/>
    <col min="16140" max="16140" width="7.140625" style="195" customWidth="1"/>
    <col min="16141" max="16141" width="7.7109375" style="195" customWidth="1"/>
    <col min="16142" max="16143" width="9.28515625" style="195"/>
    <col min="16144" max="16144" width="12" style="195" customWidth="1"/>
    <col min="16145" max="16384" width="9.28515625" style="195"/>
  </cols>
  <sheetData>
    <row r="1" spans="1:18" ht="12" customHeight="1" x14ac:dyDescent="0.2">
      <c r="A1" s="214"/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</row>
    <row r="2" spans="1:18" ht="12" customHeight="1" x14ac:dyDescent="0.2">
      <c r="A2" s="214"/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88">
        <v>45497</v>
      </c>
      <c r="O2" s="300">
        <v>45520</v>
      </c>
      <c r="P2" s="215"/>
      <c r="Q2" s="215"/>
      <c r="R2" s="215"/>
    </row>
    <row r="3" spans="1:18" ht="15" customHeight="1" x14ac:dyDescent="0.2">
      <c r="A3" s="214"/>
      <c r="B3" s="215"/>
      <c r="C3" s="795" t="s">
        <v>128</v>
      </c>
      <c r="D3" s="795"/>
      <c r="E3" s="795"/>
      <c r="F3" s="795"/>
      <c r="G3" s="795"/>
      <c r="H3" s="795"/>
      <c r="I3" s="795"/>
      <c r="J3" s="795"/>
      <c r="K3" s="795"/>
      <c r="L3" s="795"/>
      <c r="M3" s="795"/>
      <c r="N3" s="219">
        <v>4.8639017829505127</v>
      </c>
      <c r="O3" s="219">
        <v>16.279069767441861</v>
      </c>
      <c r="P3" s="215"/>
      <c r="Q3" s="215"/>
      <c r="R3" s="215"/>
    </row>
    <row r="4" spans="1:18" ht="13.5" thickBot="1" x14ac:dyDescent="0.25">
      <c r="A4" s="214"/>
      <c r="B4" s="215"/>
      <c r="C4" s="215"/>
      <c r="D4" s="215"/>
      <c r="E4" s="215"/>
      <c r="F4" s="215"/>
      <c r="G4" s="215"/>
      <c r="H4" s="215"/>
      <c r="I4" s="215"/>
      <c r="J4" s="215"/>
      <c r="K4" s="288">
        <v>45497</v>
      </c>
      <c r="L4" s="215"/>
      <c r="M4" s="302"/>
      <c r="N4" s="220" t="s">
        <v>129</v>
      </c>
      <c r="O4" s="215"/>
      <c r="P4" s="215"/>
      <c r="Q4" s="215"/>
      <c r="R4" s="215"/>
    </row>
    <row r="5" spans="1:18" ht="30" customHeight="1" thickBot="1" x14ac:dyDescent="0.25">
      <c r="A5" s="214"/>
      <c r="B5" s="216" t="s">
        <v>2</v>
      </c>
      <c r="C5" s="221" t="s">
        <v>130</v>
      </c>
      <c r="D5" s="221" t="s">
        <v>131</v>
      </c>
      <c r="E5" s="221" t="s">
        <v>132</v>
      </c>
      <c r="F5" s="796" t="s">
        <v>133</v>
      </c>
      <c r="G5" s="797"/>
      <c r="H5" s="796" t="s">
        <v>134</v>
      </c>
      <c r="I5" s="797"/>
      <c r="J5" s="796" t="s">
        <v>135</v>
      </c>
      <c r="K5" s="797"/>
      <c r="L5" s="798" t="s">
        <v>136</v>
      </c>
      <c r="M5" s="797"/>
      <c r="N5" s="215"/>
      <c r="O5" s="215"/>
      <c r="P5" s="215"/>
      <c r="Q5" s="215"/>
      <c r="R5" s="215"/>
    </row>
    <row r="6" spans="1:18" ht="16.149999999999999" customHeight="1" thickBot="1" x14ac:dyDescent="0.3">
      <c r="A6" s="214"/>
      <c r="B6" s="790" t="s">
        <v>137</v>
      </c>
      <c r="C6" s="791"/>
      <c r="D6" s="791"/>
      <c r="E6" s="791"/>
      <c r="F6" s="791"/>
      <c r="G6" s="791"/>
      <c r="H6" s="791"/>
      <c r="I6" s="791"/>
      <c r="J6" s="791"/>
      <c r="K6" s="791"/>
      <c r="L6" s="791"/>
      <c r="M6" s="792"/>
      <c r="N6" s="219">
        <v>10.204081632653061</v>
      </c>
      <c r="O6" s="301">
        <v>10.204081632653061</v>
      </c>
      <c r="P6" s="215"/>
      <c r="Q6" s="215"/>
      <c r="R6" s="215"/>
    </row>
    <row r="7" spans="1:18" ht="29.25" customHeight="1" x14ac:dyDescent="0.2">
      <c r="A7" s="214"/>
      <c r="B7" s="222">
        <v>1</v>
      </c>
      <c r="C7" s="223" t="s">
        <v>138</v>
      </c>
      <c r="D7" s="224" t="s">
        <v>39</v>
      </c>
      <c r="E7" s="225">
        <v>180</v>
      </c>
      <c r="F7" s="226"/>
      <c r="G7" s="227"/>
      <c r="H7" s="228"/>
      <c r="I7" s="229"/>
      <c r="J7" s="230">
        <v>180</v>
      </c>
      <c r="K7" s="289">
        <v>100</v>
      </c>
      <c r="L7" s="230">
        <v>180</v>
      </c>
      <c r="M7" s="289">
        <v>100</v>
      </c>
      <c r="N7" s="219"/>
      <c r="O7" s="215"/>
      <c r="P7" s="215"/>
      <c r="Q7" s="215"/>
      <c r="R7" s="215"/>
    </row>
    <row r="8" spans="1:18" ht="15" x14ac:dyDescent="0.2">
      <c r="A8" s="214"/>
      <c r="B8" s="231">
        <v>2</v>
      </c>
      <c r="C8" s="232" t="s">
        <v>139</v>
      </c>
      <c r="D8" s="224" t="s">
        <v>31</v>
      </c>
      <c r="E8" s="233">
        <v>9</v>
      </c>
      <c r="F8" s="234"/>
      <c r="G8" s="235"/>
      <c r="H8" s="236"/>
      <c r="I8" s="237"/>
      <c r="J8" s="238">
        <v>9</v>
      </c>
      <c r="K8" s="231">
        <v>100</v>
      </c>
      <c r="L8" s="238">
        <v>9</v>
      </c>
      <c r="M8" s="231">
        <v>100</v>
      </c>
      <c r="N8" s="215"/>
      <c r="O8" s="239"/>
      <c r="P8" s="240"/>
      <c r="Q8" s="215"/>
      <c r="R8" s="215"/>
    </row>
    <row r="9" spans="1:18" ht="30" x14ac:dyDescent="0.2">
      <c r="A9" s="214"/>
      <c r="B9" s="231">
        <v>3</v>
      </c>
      <c r="C9" s="241" t="s">
        <v>140</v>
      </c>
      <c r="D9" s="224" t="s">
        <v>39</v>
      </c>
      <c r="E9" s="225">
        <v>1453</v>
      </c>
      <c r="F9" s="234"/>
      <c r="G9" s="237"/>
      <c r="H9" s="242"/>
      <c r="I9" s="237"/>
      <c r="J9" s="238">
        <v>1453</v>
      </c>
      <c r="K9" s="231">
        <v>100</v>
      </c>
      <c r="L9" s="238">
        <v>1453</v>
      </c>
      <c r="M9" s="231">
        <v>100</v>
      </c>
      <c r="N9" s="215"/>
      <c r="O9" s="215"/>
      <c r="P9" s="215"/>
      <c r="Q9" s="215"/>
      <c r="R9" s="215"/>
    </row>
    <row r="10" spans="1:18" ht="30" x14ac:dyDescent="0.25">
      <c r="A10" s="214"/>
      <c r="B10" s="231">
        <v>4</v>
      </c>
      <c r="C10" s="243" t="s">
        <v>141</v>
      </c>
      <c r="D10" s="224" t="s">
        <v>31</v>
      </c>
      <c r="E10" s="225">
        <v>102</v>
      </c>
      <c r="F10" s="234"/>
      <c r="G10" s="237"/>
      <c r="H10" s="242"/>
      <c r="I10" s="237"/>
      <c r="J10" s="238">
        <v>102</v>
      </c>
      <c r="K10" s="231">
        <v>100</v>
      </c>
      <c r="L10" s="238">
        <v>102</v>
      </c>
      <c r="M10" s="231">
        <v>100</v>
      </c>
      <c r="N10" s="215"/>
      <c r="O10" s="215"/>
      <c r="P10" s="215"/>
      <c r="Q10" s="215"/>
      <c r="R10" s="215"/>
    </row>
    <row r="11" spans="1:18" ht="30" x14ac:dyDescent="0.25">
      <c r="A11" s="214"/>
      <c r="B11" s="231">
        <v>5</v>
      </c>
      <c r="C11" s="243" t="s">
        <v>142</v>
      </c>
      <c r="D11" s="244" t="s">
        <v>143</v>
      </c>
      <c r="E11" s="245">
        <v>0.8</v>
      </c>
      <c r="F11" s="234"/>
      <c r="G11" s="237"/>
      <c r="H11" s="242"/>
      <c r="I11" s="237"/>
      <c r="J11" s="238"/>
      <c r="K11" s="231">
        <v>0</v>
      </c>
      <c r="L11" s="238"/>
      <c r="M11" s="231">
        <v>0</v>
      </c>
      <c r="N11" s="215"/>
      <c r="O11" s="215"/>
      <c r="P11" s="215"/>
      <c r="Q11" s="215"/>
      <c r="R11" s="215"/>
    </row>
    <row r="12" spans="1:18" ht="60" x14ac:dyDescent="0.25">
      <c r="A12" s="214"/>
      <c r="B12" s="231">
        <v>6</v>
      </c>
      <c r="C12" s="243" t="s">
        <v>144</v>
      </c>
      <c r="D12" s="244" t="s">
        <v>143</v>
      </c>
      <c r="E12" s="246">
        <v>2</v>
      </c>
      <c r="F12" s="234"/>
      <c r="G12" s="235"/>
      <c r="H12" s="236"/>
      <c r="I12" s="237"/>
      <c r="J12" s="238">
        <v>2</v>
      </c>
      <c r="K12" s="231">
        <v>100</v>
      </c>
      <c r="L12" s="238">
        <v>2</v>
      </c>
      <c r="M12" s="231">
        <v>100</v>
      </c>
      <c r="N12" s="215"/>
      <c r="O12" s="215"/>
      <c r="P12" s="215"/>
      <c r="Q12" s="215"/>
      <c r="R12" s="215"/>
    </row>
    <row r="13" spans="1:18" ht="15" x14ac:dyDescent="0.2">
      <c r="A13" s="214"/>
      <c r="B13" s="231">
        <v>7</v>
      </c>
      <c r="C13" s="241" t="s">
        <v>145</v>
      </c>
      <c r="D13" s="224" t="s">
        <v>39</v>
      </c>
      <c r="E13" s="246">
        <v>88</v>
      </c>
      <c r="F13" s="234"/>
      <c r="G13" s="235"/>
      <c r="H13" s="236"/>
      <c r="I13" s="237"/>
      <c r="J13" s="238"/>
      <c r="K13" s="231">
        <v>0</v>
      </c>
      <c r="L13" s="238"/>
      <c r="M13" s="231">
        <v>0</v>
      </c>
      <c r="N13" s="215"/>
      <c r="O13" s="215"/>
      <c r="P13" s="215"/>
      <c r="Q13" s="215"/>
      <c r="R13" s="239"/>
    </row>
    <row r="14" spans="1:18" ht="30" x14ac:dyDescent="0.2">
      <c r="A14" s="214"/>
      <c r="B14" s="231">
        <v>8</v>
      </c>
      <c r="C14" s="241" t="s">
        <v>146</v>
      </c>
      <c r="D14" s="224" t="s">
        <v>25</v>
      </c>
      <c r="E14" s="247">
        <v>640</v>
      </c>
      <c r="F14" s="234"/>
      <c r="G14" s="237"/>
      <c r="H14" s="236"/>
      <c r="I14" s="235"/>
      <c r="J14" s="248"/>
      <c r="K14" s="231">
        <v>0</v>
      </c>
      <c r="L14" s="238"/>
      <c r="M14" s="231">
        <v>0</v>
      </c>
      <c r="N14" s="215"/>
      <c r="O14" s="215"/>
      <c r="P14" s="215"/>
      <c r="Q14" s="215"/>
      <c r="R14" s="215"/>
    </row>
    <row r="15" spans="1:18" ht="15" x14ac:dyDescent="0.2">
      <c r="A15" s="214"/>
      <c r="B15" s="231">
        <v>9</v>
      </c>
      <c r="C15" s="241" t="s">
        <v>147</v>
      </c>
      <c r="D15" s="244" t="s">
        <v>25</v>
      </c>
      <c r="E15" s="247">
        <v>320</v>
      </c>
      <c r="F15" s="234"/>
      <c r="G15" s="237"/>
      <c r="H15" s="236"/>
      <c r="I15" s="235"/>
      <c r="J15" s="248"/>
      <c r="K15" s="255">
        <v>0</v>
      </c>
      <c r="L15" s="238"/>
      <c r="M15" s="231">
        <v>0</v>
      </c>
      <c r="N15" s="215"/>
      <c r="O15" s="215"/>
      <c r="P15" s="215"/>
      <c r="Q15" s="215"/>
      <c r="R15" s="215"/>
    </row>
    <row r="16" spans="1:18" ht="15" x14ac:dyDescent="0.2">
      <c r="A16" s="214"/>
      <c r="B16" s="231">
        <v>10</v>
      </c>
      <c r="C16" s="241" t="s">
        <v>148</v>
      </c>
      <c r="D16" s="224" t="s">
        <v>25</v>
      </c>
      <c r="E16" s="247">
        <v>320</v>
      </c>
      <c r="F16" s="234"/>
      <c r="G16" s="237"/>
      <c r="H16" s="236"/>
      <c r="I16" s="235"/>
      <c r="J16" s="248"/>
      <c r="K16" s="255">
        <v>0</v>
      </c>
      <c r="L16" s="238"/>
      <c r="M16" s="231">
        <v>0</v>
      </c>
      <c r="N16" s="215"/>
      <c r="O16" s="215"/>
      <c r="P16" s="215"/>
      <c r="Q16" s="215"/>
      <c r="R16" s="215"/>
    </row>
    <row r="17" spans="1:18" ht="30" x14ac:dyDescent="0.2">
      <c r="A17" s="214"/>
      <c r="B17" s="231">
        <v>11</v>
      </c>
      <c r="C17" s="241" t="s">
        <v>149</v>
      </c>
      <c r="D17" s="244" t="s">
        <v>32</v>
      </c>
      <c r="E17" s="247">
        <v>10</v>
      </c>
      <c r="F17" s="234"/>
      <c r="G17" s="237"/>
      <c r="H17" s="236"/>
      <c r="I17" s="249"/>
      <c r="J17" s="248"/>
      <c r="K17" s="255">
        <v>0</v>
      </c>
      <c r="L17" s="238"/>
      <c r="M17" s="231">
        <v>0</v>
      </c>
      <c r="N17" s="214"/>
      <c r="O17" s="214"/>
      <c r="P17" s="214"/>
      <c r="Q17" s="214"/>
      <c r="R17" s="214"/>
    </row>
    <row r="18" spans="1:18" ht="45" x14ac:dyDescent="0.2">
      <c r="A18" s="214"/>
      <c r="B18" s="231">
        <v>12</v>
      </c>
      <c r="C18" s="241" t="s">
        <v>150</v>
      </c>
      <c r="D18" s="244" t="s">
        <v>32</v>
      </c>
      <c r="E18" s="247">
        <v>18</v>
      </c>
      <c r="F18" s="234"/>
      <c r="G18" s="237"/>
      <c r="H18" s="236"/>
      <c r="I18" s="249"/>
      <c r="J18" s="248"/>
      <c r="K18" s="255">
        <v>0</v>
      </c>
      <c r="L18" s="238"/>
      <c r="M18" s="231">
        <v>0</v>
      </c>
      <c r="N18" s="214"/>
      <c r="O18" s="214"/>
      <c r="P18" s="214"/>
      <c r="Q18" s="214"/>
      <c r="R18" s="214"/>
    </row>
    <row r="19" spans="1:18" ht="30" x14ac:dyDescent="0.25">
      <c r="A19" s="214"/>
      <c r="B19" s="231">
        <v>13</v>
      </c>
      <c r="C19" s="243" t="s">
        <v>151</v>
      </c>
      <c r="D19" s="244" t="s">
        <v>32</v>
      </c>
      <c r="E19" s="245">
        <v>3</v>
      </c>
      <c r="F19" s="234"/>
      <c r="G19" s="237"/>
      <c r="H19" s="236"/>
      <c r="I19" s="249"/>
      <c r="J19" s="248"/>
      <c r="K19" s="255">
        <v>0</v>
      </c>
      <c r="L19" s="238"/>
      <c r="M19" s="231">
        <v>0</v>
      </c>
      <c r="N19" s="214"/>
      <c r="O19" s="214"/>
      <c r="P19" s="214"/>
      <c r="Q19" s="214"/>
      <c r="R19" s="214"/>
    </row>
    <row r="20" spans="1:18" ht="30" x14ac:dyDescent="0.25">
      <c r="A20" s="214"/>
      <c r="B20" s="231">
        <v>14</v>
      </c>
      <c r="C20" s="250" t="s">
        <v>152</v>
      </c>
      <c r="D20" s="244" t="s">
        <v>143</v>
      </c>
      <c r="E20" s="246">
        <v>0.1</v>
      </c>
      <c r="F20" s="234"/>
      <c r="G20" s="237"/>
      <c r="H20" s="236"/>
      <c r="I20" s="249"/>
      <c r="J20" s="248"/>
      <c r="K20" s="255">
        <v>0</v>
      </c>
      <c r="L20" s="234"/>
      <c r="M20" s="231">
        <v>0</v>
      </c>
      <c r="N20" s="214"/>
      <c r="O20" s="214"/>
      <c r="P20" s="214"/>
      <c r="Q20" s="214"/>
      <c r="R20" s="214"/>
    </row>
    <row r="21" spans="1:18" ht="30" x14ac:dyDescent="0.25">
      <c r="A21" s="214"/>
      <c r="B21" s="231">
        <v>15</v>
      </c>
      <c r="C21" s="250" t="s">
        <v>153</v>
      </c>
      <c r="D21" s="244" t="s">
        <v>143</v>
      </c>
      <c r="E21" s="245">
        <v>0.27</v>
      </c>
      <c r="F21" s="234"/>
      <c r="G21" s="237"/>
      <c r="H21" s="236"/>
      <c r="I21" s="249"/>
      <c r="J21" s="248"/>
      <c r="K21" s="255">
        <v>0</v>
      </c>
      <c r="L21" s="234"/>
      <c r="M21" s="231">
        <v>0</v>
      </c>
      <c r="N21" s="214"/>
      <c r="O21" s="214"/>
      <c r="P21" s="214"/>
      <c r="Q21" s="214"/>
      <c r="R21" s="214"/>
    </row>
    <row r="22" spans="1:18" ht="30" x14ac:dyDescent="0.25">
      <c r="A22" s="214"/>
      <c r="B22" s="231">
        <v>16</v>
      </c>
      <c r="C22" s="250" t="s">
        <v>154</v>
      </c>
      <c r="D22" s="244" t="s">
        <v>143</v>
      </c>
      <c r="E22" s="245">
        <v>0.22</v>
      </c>
      <c r="F22" s="234"/>
      <c r="G22" s="237"/>
      <c r="H22" s="236"/>
      <c r="I22" s="249"/>
      <c r="J22" s="248"/>
      <c r="K22" s="255">
        <v>0</v>
      </c>
      <c r="L22" s="234"/>
      <c r="M22" s="231">
        <v>0</v>
      </c>
      <c r="N22" s="214"/>
      <c r="O22" s="214"/>
      <c r="P22" s="214"/>
      <c r="Q22" s="214"/>
      <c r="R22" s="214"/>
    </row>
    <row r="23" spans="1:18" ht="45" x14ac:dyDescent="0.2">
      <c r="A23" s="214"/>
      <c r="B23" s="231">
        <v>17</v>
      </c>
      <c r="C23" s="251" t="s">
        <v>155</v>
      </c>
      <c r="D23" s="244" t="s">
        <v>143</v>
      </c>
      <c r="E23" s="252">
        <v>9.8000000000000004E-2</v>
      </c>
      <c r="F23" s="234"/>
      <c r="G23" s="237"/>
      <c r="H23" s="236"/>
      <c r="I23" s="253"/>
      <c r="J23" s="248"/>
      <c r="K23" s="255">
        <v>0</v>
      </c>
      <c r="L23" s="234"/>
      <c r="M23" s="231">
        <v>0</v>
      </c>
      <c r="N23" s="214"/>
      <c r="O23" s="214"/>
      <c r="P23" s="214"/>
      <c r="Q23" s="214"/>
      <c r="R23" s="214"/>
    </row>
    <row r="24" spans="1:18" ht="30" x14ac:dyDescent="0.2">
      <c r="A24" s="214"/>
      <c r="B24" s="231">
        <v>18</v>
      </c>
      <c r="C24" s="241" t="s">
        <v>156</v>
      </c>
      <c r="D24" s="244" t="s">
        <v>32</v>
      </c>
      <c r="E24" s="247">
        <v>2</v>
      </c>
      <c r="F24" s="234"/>
      <c r="G24" s="249"/>
      <c r="H24" s="236"/>
      <c r="I24" s="253"/>
      <c r="J24" s="238"/>
      <c r="K24" s="255">
        <v>0</v>
      </c>
      <c r="L24" s="248"/>
      <c r="M24" s="231">
        <v>0</v>
      </c>
      <c r="N24" s="214"/>
      <c r="O24" s="214"/>
      <c r="P24" s="214"/>
      <c r="Q24" s="214"/>
      <c r="R24" s="214"/>
    </row>
    <row r="25" spans="1:18" ht="30" x14ac:dyDescent="0.2">
      <c r="A25" s="214"/>
      <c r="B25" s="231">
        <v>19</v>
      </c>
      <c r="C25" s="241" t="s">
        <v>157</v>
      </c>
      <c r="D25" s="244" t="s">
        <v>32</v>
      </c>
      <c r="E25" s="247">
        <v>1</v>
      </c>
      <c r="F25" s="234"/>
      <c r="G25" s="249"/>
      <c r="H25" s="236"/>
      <c r="I25" s="253"/>
      <c r="J25" s="238"/>
      <c r="K25" s="255">
        <v>0</v>
      </c>
      <c r="L25" s="248"/>
      <c r="M25" s="231">
        <v>0</v>
      </c>
      <c r="N25" s="214"/>
      <c r="O25" s="214"/>
      <c r="P25" s="214"/>
      <c r="Q25" s="214"/>
      <c r="R25" s="214"/>
    </row>
    <row r="26" spans="1:18" ht="15" x14ac:dyDescent="0.2">
      <c r="A26" s="214"/>
      <c r="B26" s="231">
        <v>20</v>
      </c>
      <c r="C26" s="241" t="s">
        <v>158</v>
      </c>
      <c r="D26" s="244" t="s">
        <v>32</v>
      </c>
      <c r="E26" s="247">
        <v>7</v>
      </c>
      <c r="F26" s="234"/>
      <c r="G26" s="249"/>
      <c r="H26" s="236"/>
      <c r="I26" s="253"/>
      <c r="J26" s="238"/>
      <c r="K26" s="255">
        <v>0</v>
      </c>
      <c r="L26" s="248"/>
      <c r="M26" s="231">
        <v>0</v>
      </c>
      <c r="N26" s="214"/>
      <c r="O26" s="214"/>
      <c r="P26" s="214"/>
      <c r="Q26" s="214"/>
      <c r="R26" s="214"/>
    </row>
    <row r="27" spans="1:18" ht="15" x14ac:dyDescent="0.2">
      <c r="A27" s="214"/>
      <c r="B27" s="231">
        <v>21</v>
      </c>
      <c r="C27" s="241" t="s">
        <v>159</v>
      </c>
      <c r="D27" s="244" t="s">
        <v>32</v>
      </c>
      <c r="E27" s="247">
        <v>5</v>
      </c>
      <c r="F27" s="234"/>
      <c r="G27" s="249"/>
      <c r="H27" s="236"/>
      <c r="I27" s="253"/>
      <c r="J27" s="238"/>
      <c r="K27" s="255">
        <v>0</v>
      </c>
      <c r="L27" s="248"/>
      <c r="M27" s="231">
        <v>0</v>
      </c>
      <c r="N27" s="214"/>
      <c r="O27" s="214"/>
      <c r="P27" s="214"/>
      <c r="Q27" s="214"/>
      <c r="R27" s="214"/>
    </row>
    <row r="28" spans="1:18" ht="15" x14ac:dyDescent="0.2">
      <c r="A28" s="214"/>
      <c r="B28" s="231">
        <v>22</v>
      </c>
      <c r="C28" s="241" t="s">
        <v>160</v>
      </c>
      <c r="D28" s="244" t="s">
        <v>32</v>
      </c>
      <c r="E28" s="247">
        <v>4</v>
      </c>
      <c r="F28" s="234"/>
      <c r="G28" s="249"/>
      <c r="H28" s="236"/>
      <c r="I28" s="253"/>
      <c r="J28" s="238"/>
      <c r="K28" s="255">
        <v>0</v>
      </c>
      <c r="L28" s="248"/>
      <c r="M28" s="231">
        <v>0</v>
      </c>
      <c r="N28" s="214"/>
      <c r="O28" s="214"/>
      <c r="P28" s="214"/>
      <c r="Q28" s="214"/>
      <c r="R28" s="214"/>
    </row>
    <row r="29" spans="1:18" ht="15" x14ac:dyDescent="0.2">
      <c r="A29" s="214"/>
      <c r="B29" s="231">
        <v>23</v>
      </c>
      <c r="C29" s="241" t="s">
        <v>161</v>
      </c>
      <c r="D29" s="244" t="s">
        <v>32</v>
      </c>
      <c r="E29" s="247">
        <v>12</v>
      </c>
      <c r="F29" s="234"/>
      <c r="G29" s="249"/>
      <c r="H29" s="236"/>
      <c r="I29" s="253"/>
      <c r="J29" s="238"/>
      <c r="K29" s="255">
        <v>0</v>
      </c>
      <c r="L29" s="248"/>
      <c r="M29" s="231">
        <v>0</v>
      </c>
      <c r="N29" s="214"/>
      <c r="O29" s="214"/>
      <c r="P29" s="214"/>
      <c r="Q29" s="214"/>
      <c r="R29" s="214"/>
    </row>
    <row r="30" spans="1:18" ht="15" x14ac:dyDescent="0.2">
      <c r="A30" s="214"/>
      <c r="B30" s="231">
        <v>24</v>
      </c>
      <c r="C30" s="241" t="s">
        <v>162</v>
      </c>
      <c r="D30" s="244" t="s">
        <v>32</v>
      </c>
      <c r="E30" s="247">
        <v>4</v>
      </c>
      <c r="F30" s="234"/>
      <c r="G30" s="249"/>
      <c r="H30" s="236"/>
      <c r="I30" s="253"/>
      <c r="J30" s="238"/>
      <c r="K30" s="255">
        <v>0</v>
      </c>
      <c r="L30" s="248"/>
      <c r="M30" s="231">
        <v>0</v>
      </c>
      <c r="N30" s="214"/>
      <c r="O30" s="214"/>
      <c r="P30" s="214"/>
      <c r="Q30" s="214"/>
      <c r="R30" s="214"/>
    </row>
    <row r="31" spans="1:18" ht="15" x14ac:dyDescent="0.2">
      <c r="A31" s="214"/>
      <c r="B31" s="231">
        <v>25</v>
      </c>
      <c r="C31" s="241" t="s">
        <v>163</v>
      </c>
      <c r="D31" s="244" t="s">
        <v>32</v>
      </c>
      <c r="E31" s="247">
        <v>18</v>
      </c>
      <c r="F31" s="234"/>
      <c r="G31" s="249"/>
      <c r="H31" s="236"/>
      <c r="I31" s="253"/>
      <c r="J31" s="238"/>
      <c r="K31" s="255">
        <v>0</v>
      </c>
      <c r="L31" s="248"/>
      <c r="M31" s="231">
        <v>0</v>
      </c>
      <c r="N31" s="214"/>
      <c r="O31" s="214"/>
      <c r="P31" s="214"/>
      <c r="Q31" s="214"/>
      <c r="R31" s="214"/>
    </row>
    <row r="32" spans="1:18" ht="30" x14ac:dyDescent="0.2">
      <c r="A32" s="214"/>
      <c r="B32" s="231">
        <v>26</v>
      </c>
      <c r="C32" s="241" t="s">
        <v>164</v>
      </c>
      <c r="D32" s="244" t="s">
        <v>32</v>
      </c>
      <c r="E32" s="247">
        <v>4</v>
      </c>
      <c r="F32" s="234"/>
      <c r="G32" s="249"/>
      <c r="H32" s="236"/>
      <c r="I32" s="253"/>
      <c r="J32" s="238"/>
      <c r="K32" s="255">
        <v>0</v>
      </c>
      <c r="L32" s="248"/>
      <c r="M32" s="231">
        <v>0</v>
      </c>
      <c r="N32" s="214"/>
      <c r="O32" s="214"/>
      <c r="P32" s="214"/>
      <c r="Q32" s="214"/>
      <c r="R32" s="214"/>
    </row>
    <row r="33" spans="1:18" ht="30" x14ac:dyDescent="0.2">
      <c r="A33" s="214"/>
      <c r="B33" s="231">
        <v>27</v>
      </c>
      <c r="C33" s="241" t="s">
        <v>165</v>
      </c>
      <c r="D33" s="244" t="s">
        <v>32</v>
      </c>
      <c r="E33" s="247">
        <v>8</v>
      </c>
      <c r="F33" s="234"/>
      <c r="G33" s="249"/>
      <c r="H33" s="236"/>
      <c r="I33" s="253"/>
      <c r="J33" s="238"/>
      <c r="K33" s="255">
        <v>0</v>
      </c>
      <c r="L33" s="248"/>
      <c r="M33" s="231">
        <v>0</v>
      </c>
      <c r="N33" s="214"/>
      <c r="O33" s="214"/>
      <c r="P33" s="214"/>
      <c r="Q33" s="214"/>
      <c r="R33" s="214"/>
    </row>
    <row r="34" spans="1:18" ht="30" x14ac:dyDescent="0.2">
      <c r="A34" s="214"/>
      <c r="B34" s="231">
        <v>28</v>
      </c>
      <c r="C34" s="241" t="s">
        <v>166</v>
      </c>
      <c r="D34" s="244" t="s">
        <v>32</v>
      </c>
      <c r="E34" s="247">
        <v>6</v>
      </c>
      <c r="F34" s="234"/>
      <c r="G34" s="249"/>
      <c r="H34" s="236"/>
      <c r="I34" s="253"/>
      <c r="J34" s="238"/>
      <c r="K34" s="255">
        <v>0</v>
      </c>
      <c r="L34" s="248"/>
      <c r="M34" s="231">
        <v>0</v>
      </c>
      <c r="N34" s="214"/>
      <c r="O34" s="214"/>
      <c r="P34" s="214"/>
      <c r="Q34" s="214"/>
      <c r="R34" s="214"/>
    </row>
    <row r="35" spans="1:18" ht="30" x14ac:dyDescent="0.2">
      <c r="A35" s="214"/>
      <c r="B35" s="231">
        <v>29</v>
      </c>
      <c r="C35" s="241" t="s">
        <v>167</v>
      </c>
      <c r="D35" s="244" t="s">
        <v>32</v>
      </c>
      <c r="E35" s="247">
        <v>17</v>
      </c>
      <c r="F35" s="234"/>
      <c r="G35" s="249"/>
      <c r="H35" s="236"/>
      <c r="I35" s="253"/>
      <c r="J35" s="238"/>
      <c r="K35" s="255">
        <v>0</v>
      </c>
      <c r="L35" s="248"/>
      <c r="M35" s="231">
        <v>0</v>
      </c>
      <c r="N35" s="214"/>
      <c r="O35" s="214"/>
      <c r="P35" s="214"/>
      <c r="Q35" s="214"/>
      <c r="R35" s="214"/>
    </row>
    <row r="36" spans="1:18" ht="30" x14ac:dyDescent="0.2">
      <c r="A36" s="214"/>
      <c r="B36" s="231">
        <v>30</v>
      </c>
      <c r="C36" s="241" t="s">
        <v>168</v>
      </c>
      <c r="D36" s="244" t="s">
        <v>32</v>
      </c>
      <c r="E36" s="247">
        <v>13</v>
      </c>
      <c r="F36" s="234"/>
      <c r="G36" s="249"/>
      <c r="H36" s="236"/>
      <c r="I36" s="253"/>
      <c r="J36" s="238"/>
      <c r="K36" s="255">
        <v>0</v>
      </c>
      <c r="L36" s="248"/>
      <c r="M36" s="231">
        <v>0</v>
      </c>
      <c r="N36" s="214"/>
      <c r="O36" s="214"/>
      <c r="P36" s="214"/>
      <c r="Q36" s="214"/>
      <c r="R36" s="214"/>
    </row>
    <row r="37" spans="1:18" ht="30" x14ac:dyDescent="0.2">
      <c r="A37" s="214"/>
      <c r="B37" s="231">
        <v>31</v>
      </c>
      <c r="C37" s="241" t="s">
        <v>169</v>
      </c>
      <c r="D37" s="244" t="s">
        <v>143</v>
      </c>
      <c r="E37" s="245">
        <v>0.65</v>
      </c>
      <c r="F37" s="234"/>
      <c r="G37" s="249"/>
      <c r="H37" s="236"/>
      <c r="I37" s="253"/>
      <c r="J37" s="238"/>
      <c r="K37" s="255">
        <v>0</v>
      </c>
      <c r="L37" s="248"/>
      <c r="M37" s="231">
        <v>0</v>
      </c>
      <c r="N37" s="214"/>
      <c r="O37" s="214"/>
      <c r="P37" s="214"/>
      <c r="Q37" s="214"/>
      <c r="R37" s="214"/>
    </row>
    <row r="38" spans="1:18" ht="45" x14ac:dyDescent="0.2">
      <c r="A38" s="214"/>
      <c r="B38" s="231">
        <v>32</v>
      </c>
      <c r="C38" s="241" t="s">
        <v>170</v>
      </c>
      <c r="D38" s="244" t="s">
        <v>25</v>
      </c>
      <c r="E38" s="247">
        <v>23</v>
      </c>
      <c r="F38" s="234"/>
      <c r="G38" s="249"/>
      <c r="H38" s="236"/>
      <c r="I38" s="253"/>
      <c r="J38" s="248"/>
      <c r="K38" s="255">
        <v>0</v>
      </c>
      <c r="L38" s="248"/>
      <c r="M38" s="231">
        <v>0</v>
      </c>
      <c r="N38" s="214"/>
      <c r="O38" s="214"/>
      <c r="P38" s="214"/>
      <c r="Q38" s="214"/>
      <c r="R38" s="214"/>
    </row>
    <row r="39" spans="1:18" ht="30" x14ac:dyDescent="0.2">
      <c r="A39" s="214"/>
      <c r="B39" s="231">
        <v>33</v>
      </c>
      <c r="C39" s="254" t="s">
        <v>171</v>
      </c>
      <c r="D39" s="244" t="s">
        <v>172</v>
      </c>
      <c r="E39" s="247">
        <v>226</v>
      </c>
      <c r="F39" s="234"/>
      <c r="G39" s="249"/>
      <c r="H39" s="236"/>
      <c r="I39" s="253"/>
      <c r="J39" s="238"/>
      <c r="K39" s="255">
        <v>0</v>
      </c>
      <c r="L39" s="248"/>
      <c r="M39" s="231">
        <v>0</v>
      </c>
      <c r="N39" s="214"/>
      <c r="O39" s="214"/>
      <c r="P39" s="214"/>
      <c r="Q39" s="214"/>
      <c r="R39" s="214"/>
    </row>
    <row r="40" spans="1:18" ht="60" x14ac:dyDescent="0.25">
      <c r="A40" s="214"/>
      <c r="B40" s="231">
        <v>34</v>
      </c>
      <c r="C40" s="243" t="s">
        <v>173</v>
      </c>
      <c r="D40" s="244" t="s">
        <v>32</v>
      </c>
      <c r="E40" s="247">
        <v>6</v>
      </c>
      <c r="F40" s="234"/>
      <c r="G40" s="249"/>
      <c r="H40" s="236"/>
      <c r="I40" s="253"/>
      <c r="J40" s="238"/>
      <c r="K40" s="255">
        <v>0</v>
      </c>
      <c r="L40" s="248"/>
      <c r="M40" s="231">
        <v>0</v>
      </c>
      <c r="N40" s="214"/>
      <c r="O40" s="214"/>
      <c r="P40" s="214"/>
      <c r="Q40" s="214"/>
      <c r="R40" s="214"/>
    </row>
    <row r="41" spans="1:18" ht="30" x14ac:dyDescent="0.25">
      <c r="A41" s="214"/>
      <c r="B41" s="231">
        <v>35</v>
      </c>
      <c r="C41" s="243" t="s">
        <v>174</v>
      </c>
      <c r="D41" s="244" t="s">
        <v>39</v>
      </c>
      <c r="E41" s="247">
        <v>498</v>
      </c>
      <c r="F41" s="234"/>
      <c r="G41" s="249"/>
      <c r="H41" s="236"/>
      <c r="I41" s="253"/>
      <c r="J41" s="238"/>
      <c r="K41" s="255">
        <v>0</v>
      </c>
      <c r="L41" s="248"/>
      <c r="M41" s="231">
        <v>0</v>
      </c>
      <c r="N41" s="214"/>
      <c r="O41" s="214"/>
      <c r="P41" s="214"/>
      <c r="Q41" s="214"/>
      <c r="R41" s="214"/>
    </row>
    <row r="42" spans="1:18" ht="45" x14ac:dyDescent="0.25">
      <c r="A42" s="214"/>
      <c r="B42" s="231">
        <v>36</v>
      </c>
      <c r="C42" s="243" t="s">
        <v>175</v>
      </c>
      <c r="D42" s="244" t="s">
        <v>31</v>
      </c>
      <c r="E42" s="246">
        <v>65.5</v>
      </c>
      <c r="F42" s="234"/>
      <c r="G42" s="249"/>
      <c r="H42" s="236"/>
      <c r="I42" s="253"/>
      <c r="J42" s="248"/>
      <c r="K42" s="255">
        <v>0</v>
      </c>
      <c r="L42" s="248"/>
      <c r="M42" s="231">
        <v>0</v>
      </c>
      <c r="N42" s="214"/>
      <c r="O42" s="214"/>
      <c r="P42" s="214"/>
      <c r="Q42" s="214"/>
      <c r="R42" s="214"/>
    </row>
    <row r="43" spans="1:18" ht="45" x14ac:dyDescent="0.25">
      <c r="A43" s="214"/>
      <c r="B43" s="231">
        <v>37</v>
      </c>
      <c r="C43" s="243" t="s">
        <v>176</v>
      </c>
      <c r="D43" s="244" t="s">
        <v>39</v>
      </c>
      <c r="E43" s="247">
        <v>1150</v>
      </c>
      <c r="F43" s="234"/>
      <c r="G43" s="249"/>
      <c r="H43" s="236"/>
      <c r="I43" s="253"/>
      <c r="J43" s="238"/>
      <c r="K43" s="231">
        <v>0</v>
      </c>
      <c r="L43" s="248"/>
      <c r="M43" s="255">
        <v>0</v>
      </c>
      <c r="N43" s="214"/>
      <c r="O43" s="214"/>
      <c r="P43" s="214"/>
      <c r="Q43" s="214"/>
      <c r="R43" s="214"/>
    </row>
    <row r="44" spans="1:18" ht="15" x14ac:dyDescent="0.2">
      <c r="A44" s="214"/>
      <c r="B44" s="231">
        <v>38</v>
      </c>
      <c r="C44" s="241" t="s">
        <v>177</v>
      </c>
      <c r="D44" s="244" t="s">
        <v>39</v>
      </c>
      <c r="E44" s="247">
        <v>95</v>
      </c>
      <c r="F44" s="234"/>
      <c r="G44" s="249"/>
      <c r="H44" s="236"/>
      <c r="I44" s="253"/>
      <c r="J44" s="238"/>
      <c r="K44" s="231">
        <v>0</v>
      </c>
      <c r="L44" s="248"/>
      <c r="M44" s="255">
        <v>0</v>
      </c>
      <c r="N44" s="214"/>
      <c r="O44" s="214"/>
      <c r="P44" s="214"/>
      <c r="Q44" s="214"/>
      <c r="R44" s="214"/>
    </row>
    <row r="45" spans="1:18" ht="30" x14ac:dyDescent="0.2">
      <c r="A45" s="214"/>
      <c r="B45" s="231">
        <v>39</v>
      </c>
      <c r="C45" s="241" t="s">
        <v>178</v>
      </c>
      <c r="D45" s="224" t="s">
        <v>25</v>
      </c>
      <c r="E45" s="247">
        <v>1080</v>
      </c>
      <c r="F45" s="234"/>
      <c r="G45" s="249"/>
      <c r="H45" s="236"/>
      <c r="I45" s="255"/>
      <c r="J45" s="248"/>
      <c r="K45" s="255">
        <v>0</v>
      </c>
      <c r="L45" s="248"/>
      <c r="M45" s="253">
        <v>0</v>
      </c>
      <c r="N45" s="214"/>
      <c r="O45" s="214"/>
      <c r="P45" s="214"/>
      <c r="Q45" s="214"/>
      <c r="R45" s="214"/>
    </row>
    <row r="46" spans="1:18" ht="30" x14ac:dyDescent="0.2">
      <c r="A46" s="214"/>
      <c r="B46" s="231">
        <v>40</v>
      </c>
      <c r="C46" s="241" t="s">
        <v>179</v>
      </c>
      <c r="D46" s="224" t="s">
        <v>25</v>
      </c>
      <c r="E46" s="247">
        <v>710</v>
      </c>
      <c r="F46" s="234"/>
      <c r="G46" s="249"/>
      <c r="H46" s="236"/>
      <c r="I46" s="255"/>
      <c r="J46" s="248"/>
      <c r="K46" s="255">
        <v>0</v>
      </c>
      <c r="L46" s="248"/>
      <c r="M46" s="253">
        <v>0</v>
      </c>
      <c r="N46" s="214"/>
      <c r="O46" s="214"/>
      <c r="P46" s="214"/>
      <c r="Q46" s="214"/>
      <c r="R46" s="214"/>
    </row>
    <row r="47" spans="1:18" ht="30" x14ac:dyDescent="0.2">
      <c r="A47" s="214"/>
      <c r="B47" s="231">
        <v>41</v>
      </c>
      <c r="C47" s="241" t="s">
        <v>180</v>
      </c>
      <c r="D47" s="244" t="s">
        <v>25</v>
      </c>
      <c r="E47" s="247">
        <v>1142</v>
      </c>
      <c r="F47" s="234"/>
      <c r="G47" s="249"/>
      <c r="H47" s="236"/>
      <c r="I47" s="255"/>
      <c r="J47" s="248"/>
      <c r="K47" s="255">
        <v>0</v>
      </c>
      <c r="L47" s="248"/>
      <c r="M47" s="253">
        <v>0</v>
      </c>
      <c r="N47" s="214"/>
      <c r="O47" s="214"/>
      <c r="P47" s="214"/>
      <c r="Q47" s="214"/>
      <c r="R47" s="214"/>
    </row>
    <row r="48" spans="1:18" ht="30" x14ac:dyDescent="0.2">
      <c r="A48" s="214"/>
      <c r="B48" s="231">
        <v>42</v>
      </c>
      <c r="C48" s="241" t="s">
        <v>181</v>
      </c>
      <c r="D48" s="244" t="s">
        <v>25</v>
      </c>
      <c r="E48" s="247">
        <v>18</v>
      </c>
      <c r="F48" s="234"/>
      <c r="G48" s="249"/>
      <c r="H48" s="236"/>
      <c r="I48" s="255"/>
      <c r="J48" s="248"/>
      <c r="K48" s="255">
        <v>0</v>
      </c>
      <c r="L48" s="248"/>
      <c r="M48" s="253">
        <v>0</v>
      </c>
      <c r="N48" s="214"/>
      <c r="O48" s="214"/>
      <c r="P48" s="214"/>
      <c r="Q48" s="214"/>
      <c r="R48" s="214"/>
    </row>
    <row r="49" spans="1:18" ht="30" x14ac:dyDescent="0.2">
      <c r="A49" s="214"/>
      <c r="B49" s="231">
        <v>43</v>
      </c>
      <c r="C49" s="241" t="s">
        <v>182</v>
      </c>
      <c r="D49" s="244" t="s">
        <v>25</v>
      </c>
      <c r="E49" s="247">
        <v>18</v>
      </c>
      <c r="F49" s="234"/>
      <c r="G49" s="249"/>
      <c r="H49" s="236"/>
      <c r="I49" s="255"/>
      <c r="J49" s="248"/>
      <c r="K49" s="255">
        <v>0</v>
      </c>
      <c r="L49" s="248"/>
      <c r="M49" s="253">
        <v>0</v>
      </c>
      <c r="N49" s="215"/>
      <c r="O49" s="215"/>
      <c r="P49" s="214"/>
      <c r="Q49" s="214"/>
      <c r="R49" s="214"/>
    </row>
    <row r="50" spans="1:18" ht="30" x14ac:dyDescent="0.2">
      <c r="A50" s="214"/>
      <c r="B50" s="231">
        <v>44</v>
      </c>
      <c r="C50" s="256" t="s">
        <v>183</v>
      </c>
      <c r="D50" s="217" t="s">
        <v>25</v>
      </c>
      <c r="E50" s="257">
        <v>46</v>
      </c>
      <c r="F50" s="234"/>
      <c r="G50" s="249"/>
      <c r="H50" s="236"/>
      <c r="I50" s="255"/>
      <c r="J50" s="248"/>
      <c r="K50" s="255">
        <v>0</v>
      </c>
      <c r="L50" s="248"/>
      <c r="M50" s="253">
        <v>0</v>
      </c>
      <c r="N50" s="215"/>
      <c r="O50" s="215"/>
      <c r="P50" s="214"/>
      <c r="Q50" s="214"/>
      <c r="R50" s="214"/>
    </row>
    <row r="51" spans="1:18" ht="30" x14ac:dyDescent="0.2">
      <c r="A51" s="214"/>
      <c r="B51" s="231">
        <v>45</v>
      </c>
      <c r="C51" s="241" t="s">
        <v>184</v>
      </c>
      <c r="D51" s="244" t="s">
        <v>25</v>
      </c>
      <c r="E51" s="247">
        <v>7</v>
      </c>
      <c r="F51" s="234"/>
      <c r="G51" s="249"/>
      <c r="H51" s="236"/>
      <c r="I51" s="255"/>
      <c r="J51" s="248"/>
      <c r="K51" s="255">
        <v>0</v>
      </c>
      <c r="L51" s="248"/>
      <c r="M51" s="253">
        <v>0</v>
      </c>
      <c r="N51" s="215"/>
      <c r="O51" s="215"/>
      <c r="P51" s="214"/>
      <c r="Q51" s="214"/>
      <c r="R51" s="214"/>
    </row>
    <row r="52" spans="1:18" ht="30" x14ac:dyDescent="0.2">
      <c r="A52" s="214"/>
      <c r="B52" s="231">
        <v>46</v>
      </c>
      <c r="C52" s="241" t="s">
        <v>185</v>
      </c>
      <c r="D52" s="244" t="s">
        <v>25</v>
      </c>
      <c r="E52" s="247">
        <v>9</v>
      </c>
      <c r="F52" s="234"/>
      <c r="G52" s="253"/>
      <c r="H52" s="236"/>
      <c r="I52" s="255"/>
      <c r="J52" s="248"/>
      <c r="K52" s="255">
        <v>0</v>
      </c>
      <c r="L52" s="248"/>
      <c r="M52" s="253">
        <v>0</v>
      </c>
      <c r="N52" s="215"/>
      <c r="O52" s="215"/>
      <c r="P52" s="214"/>
      <c r="Q52" s="214"/>
      <c r="R52" s="214"/>
    </row>
    <row r="53" spans="1:18" ht="15" x14ac:dyDescent="0.2">
      <c r="A53" s="214"/>
      <c r="B53" s="231">
        <v>47</v>
      </c>
      <c r="C53" s="232" t="s">
        <v>186</v>
      </c>
      <c r="D53" s="244" t="s">
        <v>143</v>
      </c>
      <c r="E53" s="245">
        <v>0.8</v>
      </c>
      <c r="F53" s="234"/>
      <c r="G53" s="253"/>
      <c r="H53" s="236"/>
      <c r="I53" s="253"/>
      <c r="J53" s="234"/>
      <c r="K53" s="255">
        <v>0</v>
      </c>
      <c r="L53" s="248"/>
      <c r="M53" s="253">
        <v>0</v>
      </c>
      <c r="N53" s="215"/>
      <c r="O53" s="215"/>
      <c r="P53" s="214"/>
      <c r="Q53" s="214"/>
      <c r="R53" s="214"/>
    </row>
    <row r="54" spans="1:18" ht="15" x14ac:dyDescent="0.2">
      <c r="A54" s="214"/>
      <c r="B54" s="231">
        <v>48</v>
      </c>
      <c r="C54" s="241" t="s">
        <v>187</v>
      </c>
      <c r="D54" s="244" t="s">
        <v>31</v>
      </c>
      <c r="E54" s="245">
        <v>1.5</v>
      </c>
      <c r="F54" s="234"/>
      <c r="G54" s="253"/>
      <c r="H54" s="236"/>
      <c r="I54" s="253"/>
      <c r="J54" s="238"/>
      <c r="K54" s="255">
        <v>0</v>
      </c>
      <c r="L54" s="248"/>
      <c r="M54" s="231">
        <v>0</v>
      </c>
      <c r="N54" s="215"/>
      <c r="O54" s="215"/>
      <c r="P54" s="214"/>
      <c r="Q54" s="214"/>
      <c r="R54" s="214"/>
    </row>
    <row r="55" spans="1:18" ht="30.75" thickBot="1" x14ac:dyDescent="0.3">
      <c r="A55" s="214"/>
      <c r="B55" s="231">
        <v>49</v>
      </c>
      <c r="C55" s="258" t="s">
        <v>188</v>
      </c>
      <c r="D55" s="259" t="s">
        <v>143</v>
      </c>
      <c r="E55" s="260">
        <v>1.5</v>
      </c>
      <c r="F55" s="261"/>
      <c r="G55" s="262"/>
      <c r="H55" s="263"/>
      <c r="I55" s="264"/>
      <c r="J55" s="265"/>
      <c r="K55" s="264">
        <v>0</v>
      </c>
      <c r="L55" s="265"/>
      <c r="M55" s="264">
        <v>0</v>
      </c>
      <c r="N55" s="215"/>
      <c r="O55" s="215"/>
      <c r="P55" s="214"/>
      <c r="Q55" s="214"/>
      <c r="R55" s="214"/>
    </row>
    <row r="56" spans="1:18" ht="31.5" customHeight="1" thickBot="1" x14ac:dyDescent="0.25">
      <c r="A56" s="214"/>
      <c r="B56" s="790" t="s">
        <v>189</v>
      </c>
      <c r="C56" s="791"/>
      <c r="D56" s="791"/>
      <c r="E56" s="791"/>
      <c r="F56" s="791"/>
      <c r="G56" s="791"/>
      <c r="H56" s="791"/>
      <c r="I56" s="791"/>
      <c r="J56" s="791"/>
      <c r="K56" s="791"/>
      <c r="L56" s="791"/>
      <c r="M56" s="792"/>
      <c r="N56" s="219">
        <v>3.1109316101238558</v>
      </c>
      <c r="O56" s="219">
        <v>34.551495016611298</v>
      </c>
      <c r="P56" s="214"/>
      <c r="Q56" s="214"/>
      <c r="R56" s="214"/>
    </row>
    <row r="57" spans="1:18" ht="45" x14ac:dyDescent="0.2">
      <c r="A57" s="214"/>
      <c r="B57" s="266">
        <v>50</v>
      </c>
      <c r="C57" s="267" t="s">
        <v>190</v>
      </c>
      <c r="D57" s="224" t="s">
        <v>39</v>
      </c>
      <c r="E57" s="225">
        <v>1238</v>
      </c>
      <c r="F57" s="268"/>
      <c r="G57" s="269"/>
      <c r="H57" s="270"/>
      <c r="I57" s="270"/>
      <c r="J57" s="271">
        <v>1114</v>
      </c>
      <c r="K57" s="293">
        <v>89.983844911147017</v>
      </c>
      <c r="L57" s="271">
        <v>1238</v>
      </c>
      <c r="M57" s="298">
        <v>100</v>
      </c>
      <c r="N57" s="215"/>
      <c r="O57" s="215"/>
      <c r="P57" s="214"/>
      <c r="Q57" s="214"/>
      <c r="R57" s="214"/>
    </row>
    <row r="58" spans="1:18" ht="45" x14ac:dyDescent="0.25">
      <c r="A58" s="214"/>
      <c r="B58" s="266">
        <v>51</v>
      </c>
      <c r="C58" s="243" t="s">
        <v>191</v>
      </c>
      <c r="D58" s="224" t="s">
        <v>31</v>
      </c>
      <c r="E58" s="247">
        <v>95</v>
      </c>
      <c r="F58" s="272"/>
      <c r="G58" s="273"/>
      <c r="H58" s="274"/>
      <c r="I58" s="274"/>
      <c r="J58" s="295">
        <v>85.5</v>
      </c>
      <c r="K58" s="294">
        <v>90</v>
      </c>
      <c r="L58" s="272">
        <v>95</v>
      </c>
      <c r="M58" s="294">
        <v>100</v>
      </c>
      <c r="N58" s="215"/>
      <c r="O58" s="215"/>
      <c r="P58" s="214"/>
      <c r="Q58" s="214"/>
      <c r="R58" s="214"/>
    </row>
    <row r="59" spans="1:18" ht="15" x14ac:dyDescent="0.2">
      <c r="A59" s="214"/>
      <c r="B59" s="266">
        <v>52</v>
      </c>
      <c r="C59" s="241" t="s">
        <v>192</v>
      </c>
      <c r="D59" s="224" t="s">
        <v>31</v>
      </c>
      <c r="E59" s="247">
        <v>4.3</v>
      </c>
      <c r="F59" s="272"/>
      <c r="G59" s="275"/>
      <c r="H59" s="273"/>
      <c r="I59" s="273"/>
      <c r="J59" s="272"/>
      <c r="K59" s="290">
        <v>0</v>
      </c>
      <c r="L59" s="297">
        <v>4</v>
      </c>
      <c r="M59" s="294">
        <v>93.023255813953483</v>
      </c>
      <c r="N59" s="215"/>
      <c r="O59" s="215"/>
      <c r="P59" s="214"/>
      <c r="Q59" s="214"/>
      <c r="R59" s="214"/>
    </row>
    <row r="60" spans="1:18" ht="30" x14ac:dyDescent="0.2">
      <c r="A60" s="214"/>
      <c r="B60" s="266">
        <v>53</v>
      </c>
      <c r="C60" s="241" t="s">
        <v>193</v>
      </c>
      <c r="D60" s="224" t="s">
        <v>31</v>
      </c>
      <c r="E60" s="247">
        <v>130</v>
      </c>
      <c r="F60" s="272"/>
      <c r="G60" s="275"/>
      <c r="H60" s="276"/>
      <c r="I60" s="273"/>
      <c r="J60" s="272"/>
      <c r="K60" s="290">
        <v>0</v>
      </c>
      <c r="L60" s="272">
        <v>130</v>
      </c>
      <c r="M60" s="294">
        <v>100</v>
      </c>
      <c r="N60" s="215"/>
      <c r="O60" s="215"/>
      <c r="P60" s="214"/>
      <c r="Q60" s="214"/>
      <c r="R60" s="214"/>
    </row>
    <row r="61" spans="1:18" ht="15" x14ac:dyDescent="0.2">
      <c r="A61" s="214"/>
      <c r="B61" s="266">
        <v>54</v>
      </c>
      <c r="C61" s="277" t="s">
        <v>194</v>
      </c>
      <c r="D61" s="244" t="s">
        <v>32</v>
      </c>
      <c r="E61" s="247">
        <v>35</v>
      </c>
      <c r="F61" s="272"/>
      <c r="G61" s="275"/>
      <c r="H61" s="276"/>
      <c r="I61" s="273"/>
      <c r="J61" s="272"/>
      <c r="K61" s="290">
        <v>0</v>
      </c>
      <c r="L61" s="272">
        <v>35</v>
      </c>
      <c r="M61" s="294">
        <v>100</v>
      </c>
      <c r="N61" s="215"/>
      <c r="O61" s="215"/>
      <c r="P61" s="214"/>
      <c r="Q61" s="214"/>
      <c r="R61" s="214"/>
    </row>
    <row r="62" spans="1:18" ht="45" x14ac:dyDescent="0.25">
      <c r="A62" s="214"/>
      <c r="B62" s="266">
        <v>55</v>
      </c>
      <c r="C62" s="243" t="s">
        <v>195</v>
      </c>
      <c r="D62" s="224" t="s">
        <v>31</v>
      </c>
      <c r="E62" s="247">
        <v>50</v>
      </c>
      <c r="F62" s="272"/>
      <c r="G62" s="275"/>
      <c r="H62" s="276"/>
      <c r="I62" s="273"/>
      <c r="J62" s="272">
        <v>50</v>
      </c>
      <c r="K62" s="290">
        <v>100</v>
      </c>
      <c r="L62" s="272">
        <v>50</v>
      </c>
      <c r="M62" s="294">
        <v>100</v>
      </c>
      <c r="N62" s="215"/>
      <c r="O62" s="215"/>
      <c r="P62" s="214"/>
      <c r="Q62" s="214"/>
      <c r="R62" s="214"/>
    </row>
    <row r="63" spans="1:18" ht="15" x14ac:dyDescent="0.2">
      <c r="A63" s="214"/>
      <c r="B63" s="266">
        <v>56</v>
      </c>
      <c r="C63" s="241" t="s">
        <v>196</v>
      </c>
      <c r="D63" s="224" t="s">
        <v>25</v>
      </c>
      <c r="E63" s="247">
        <v>652</v>
      </c>
      <c r="F63" s="272"/>
      <c r="G63" s="275"/>
      <c r="H63" s="278"/>
      <c r="I63" s="273"/>
      <c r="J63" s="272"/>
      <c r="K63" s="290">
        <v>0</v>
      </c>
      <c r="L63" s="272">
        <v>652</v>
      </c>
      <c r="M63" s="294">
        <v>100</v>
      </c>
      <c r="N63" s="215"/>
      <c r="O63" s="215"/>
      <c r="P63" s="214"/>
      <c r="Q63" s="214"/>
      <c r="R63" s="214"/>
    </row>
    <row r="64" spans="1:18" ht="15" x14ac:dyDescent="0.2">
      <c r="A64" s="214"/>
      <c r="B64" s="266">
        <v>57</v>
      </c>
      <c r="C64" s="241" t="s">
        <v>197</v>
      </c>
      <c r="D64" s="224" t="s">
        <v>25</v>
      </c>
      <c r="E64" s="247">
        <v>326</v>
      </c>
      <c r="F64" s="272"/>
      <c r="G64" s="275"/>
      <c r="H64" s="278"/>
      <c r="I64" s="273"/>
      <c r="J64" s="272"/>
      <c r="K64" s="290">
        <v>0</v>
      </c>
      <c r="L64" s="272">
        <v>326</v>
      </c>
      <c r="M64" s="294">
        <v>100</v>
      </c>
      <c r="N64" s="215"/>
      <c r="O64" s="215"/>
      <c r="P64" s="214"/>
      <c r="Q64" s="214"/>
      <c r="R64" s="214"/>
    </row>
    <row r="65" spans="1:18" ht="15" x14ac:dyDescent="0.2">
      <c r="A65" s="214"/>
      <c r="B65" s="266">
        <v>58</v>
      </c>
      <c r="C65" s="241" t="s">
        <v>198</v>
      </c>
      <c r="D65" s="224" t="s">
        <v>25</v>
      </c>
      <c r="E65" s="247">
        <v>210</v>
      </c>
      <c r="F65" s="272"/>
      <c r="G65" s="275"/>
      <c r="H65" s="278"/>
      <c r="I65" s="273"/>
      <c r="J65" s="272"/>
      <c r="K65" s="290">
        <v>0</v>
      </c>
      <c r="L65" s="272">
        <v>210</v>
      </c>
      <c r="M65" s="294">
        <v>100</v>
      </c>
      <c r="N65" s="214"/>
      <c r="O65" s="214"/>
      <c r="P65" s="214"/>
      <c r="Q65" s="214"/>
      <c r="R65" s="214"/>
    </row>
    <row r="66" spans="1:18" ht="15" x14ac:dyDescent="0.2">
      <c r="A66" s="214"/>
      <c r="B66" s="266">
        <v>59</v>
      </c>
      <c r="C66" s="241" t="s">
        <v>199</v>
      </c>
      <c r="D66" s="244" t="s">
        <v>25</v>
      </c>
      <c r="E66" s="247">
        <v>178</v>
      </c>
      <c r="F66" s="272"/>
      <c r="G66" s="275"/>
      <c r="H66" s="278"/>
      <c r="I66" s="273"/>
      <c r="J66" s="272"/>
      <c r="K66" s="290">
        <v>0</v>
      </c>
      <c r="L66" s="272">
        <v>178</v>
      </c>
      <c r="M66" s="294">
        <v>100</v>
      </c>
      <c r="N66" s="214"/>
      <c r="O66" s="214"/>
      <c r="P66" s="214"/>
      <c r="Q66" s="214"/>
      <c r="R66" s="214"/>
    </row>
    <row r="67" spans="1:18" ht="15" x14ac:dyDescent="0.2">
      <c r="A67" s="214"/>
      <c r="B67" s="266">
        <v>60</v>
      </c>
      <c r="C67" s="241" t="s">
        <v>200</v>
      </c>
      <c r="D67" s="244" t="s">
        <v>32</v>
      </c>
      <c r="E67" s="247">
        <v>2</v>
      </c>
      <c r="F67" s="272"/>
      <c r="G67" s="275"/>
      <c r="H67" s="278"/>
      <c r="I67" s="273"/>
      <c r="J67" s="272"/>
      <c r="K67" s="290">
        <v>0</v>
      </c>
      <c r="L67" s="272">
        <v>2</v>
      </c>
      <c r="M67" s="294">
        <v>100</v>
      </c>
      <c r="N67" s="214"/>
      <c r="O67" s="214"/>
      <c r="P67" s="214"/>
      <c r="Q67" s="214"/>
      <c r="R67" s="214"/>
    </row>
    <row r="68" spans="1:18" ht="15" x14ac:dyDescent="0.2">
      <c r="A68" s="214"/>
      <c r="B68" s="266">
        <v>61</v>
      </c>
      <c r="C68" s="241" t="s">
        <v>201</v>
      </c>
      <c r="D68" s="244" t="s">
        <v>32</v>
      </c>
      <c r="E68" s="247">
        <v>2</v>
      </c>
      <c r="F68" s="272"/>
      <c r="G68" s="275"/>
      <c r="H68" s="278"/>
      <c r="I68" s="273"/>
      <c r="J68" s="272"/>
      <c r="K68" s="290">
        <v>0</v>
      </c>
      <c r="L68" s="272">
        <v>2</v>
      </c>
      <c r="M68" s="294">
        <v>100</v>
      </c>
      <c r="N68" s="214"/>
      <c r="O68" s="214"/>
      <c r="P68" s="214"/>
      <c r="Q68" s="214"/>
      <c r="R68" s="214"/>
    </row>
    <row r="69" spans="1:18" ht="15" x14ac:dyDescent="0.2">
      <c r="A69" s="214"/>
      <c r="B69" s="266">
        <v>62</v>
      </c>
      <c r="C69" s="241" t="s">
        <v>202</v>
      </c>
      <c r="D69" s="244" t="s">
        <v>32</v>
      </c>
      <c r="E69" s="247">
        <v>8</v>
      </c>
      <c r="F69" s="272"/>
      <c r="G69" s="275"/>
      <c r="H69" s="278"/>
      <c r="I69" s="273"/>
      <c r="J69" s="272"/>
      <c r="K69" s="290">
        <v>0</v>
      </c>
      <c r="L69" s="272">
        <v>8</v>
      </c>
      <c r="M69" s="294">
        <v>100</v>
      </c>
      <c r="N69" s="214"/>
      <c r="O69" s="214"/>
      <c r="P69" s="214"/>
      <c r="Q69" s="214"/>
      <c r="R69" s="214"/>
    </row>
    <row r="70" spans="1:18" ht="30" x14ac:dyDescent="0.25">
      <c r="A70" s="214"/>
      <c r="B70" s="266">
        <v>63</v>
      </c>
      <c r="C70" s="243" t="s">
        <v>203</v>
      </c>
      <c r="D70" s="224" t="s">
        <v>143</v>
      </c>
      <c r="E70" s="252">
        <v>0.11600000000000001</v>
      </c>
      <c r="F70" s="278"/>
      <c r="G70" s="273"/>
      <c r="H70" s="276"/>
      <c r="I70" s="274"/>
      <c r="J70" s="272"/>
      <c r="K70" s="290">
        <v>0</v>
      </c>
      <c r="L70" s="272">
        <v>0.11600000000000001</v>
      </c>
      <c r="M70" s="294">
        <v>100</v>
      </c>
      <c r="N70" s="214"/>
      <c r="O70" s="214"/>
      <c r="P70" s="214"/>
      <c r="Q70" s="214"/>
      <c r="R70" s="214"/>
    </row>
    <row r="71" spans="1:18" ht="15" x14ac:dyDescent="0.2">
      <c r="A71" s="214"/>
      <c r="B71" s="266">
        <v>64</v>
      </c>
      <c r="C71" s="241" t="s">
        <v>204</v>
      </c>
      <c r="D71" s="244" t="s">
        <v>25</v>
      </c>
      <c r="E71" s="247">
        <v>652</v>
      </c>
      <c r="F71" s="272"/>
      <c r="G71" s="275"/>
      <c r="H71" s="276"/>
      <c r="I71" s="273"/>
      <c r="J71" s="278"/>
      <c r="K71" s="291">
        <v>0</v>
      </c>
      <c r="L71" s="276">
        <v>652</v>
      </c>
      <c r="M71" s="294">
        <v>100</v>
      </c>
      <c r="N71" s="214"/>
      <c r="O71" s="214"/>
      <c r="P71" s="214"/>
      <c r="Q71" s="214"/>
      <c r="R71" s="214"/>
    </row>
    <row r="72" spans="1:18" ht="30" x14ac:dyDescent="0.2">
      <c r="A72" s="214"/>
      <c r="B72" s="266">
        <v>65</v>
      </c>
      <c r="C72" s="241" t="s">
        <v>205</v>
      </c>
      <c r="D72" s="244" t="s">
        <v>32</v>
      </c>
      <c r="E72" s="247">
        <v>24</v>
      </c>
      <c r="F72" s="272"/>
      <c r="G72" s="275"/>
      <c r="H72" s="276"/>
      <c r="I72" s="274"/>
      <c r="J72" s="278"/>
      <c r="K72" s="291">
        <v>0</v>
      </c>
      <c r="L72" s="276">
        <v>24</v>
      </c>
      <c r="M72" s="294">
        <v>100</v>
      </c>
      <c r="N72" s="214"/>
      <c r="O72" s="214"/>
      <c r="P72" s="214"/>
      <c r="Q72" s="214"/>
      <c r="R72" s="214"/>
    </row>
    <row r="73" spans="1:18" ht="30" x14ac:dyDescent="0.25">
      <c r="A73" s="214"/>
      <c r="B73" s="266">
        <v>66</v>
      </c>
      <c r="C73" s="243" t="s">
        <v>206</v>
      </c>
      <c r="D73" s="244" t="s">
        <v>32</v>
      </c>
      <c r="E73" s="247">
        <v>4</v>
      </c>
      <c r="F73" s="272"/>
      <c r="G73" s="275"/>
      <c r="H73" s="276"/>
      <c r="I73" s="274"/>
      <c r="J73" s="278"/>
      <c r="K73" s="291">
        <v>0</v>
      </c>
      <c r="L73" s="276"/>
      <c r="M73" s="294">
        <v>0</v>
      </c>
      <c r="N73" s="214"/>
      <c r="O73" s="214"/>
      <c r="P73" s="214"/>
      <c r="Q73" s="214"/>
      <c r="R73" s="214"/>
    </row>
    <row r="74" spans="1:18" ht="30" x14ac:dyDescent="0.25">
      <c r="A74" s="214"/>
      <c r="B74" s="266">
        <v>67</v>
      </c>
      <c r="C74" s="243" t="s">
        <v>207</v>
      </c>
      <c r="D74" s="244" t="s">
        <v>32</v>
      </c>
      <c r="E74" s="247">
        <v>2</v>
      </c>
      <c r="F74" s="272"/>
      <c r="G74" s="275"/>
      <c r="H74" s="276"/>
      <c r="I74" s="274"/>
      <c r="J74" s="278"/>
      <c r="K74" s="291">
        <v>0</v>
      </c>
      <c r="L74" s="272"/>
      <c r="M74" s="294">
        <v>0</v>
      </c>
      <c r="N74" s="214"/>
      <c r="O74" s="214"/>
      <c r="P74" s="214"/>
      <c r="Q74" s="214"/>
      <c r="R74" s="214"/>
    </row>
    <row r="75" spans="1:18" ht="30" x14ac:dyDescent="0.25">
      <c r="A75" s="214"/>
      <c r="B75" s="266">
        <v>68</v>
      </c>
      <c r="C75" s="243" t="s">
        <v>208</v>
      </c>
      <c r="D75" s="244" t="s">
        <v>32</v>
      </c>
      <c r="E75" s="247">
        <v>4</v>
      </c>
      <c r="F75" s="272"/>
      <c r="G75" s="275"/>
      <c r="H75" s="276"/>
      <c r="I75" s="274"/>
      <c r="J75" s="278"/>
      <c r="K75" s="291">
        <v>0</v>
      </c>
      <c r="L75" s="272">
        <v>4</v>
      </c>
      <c r="M75" s="294">
        <v>100</v>
      </c>
      <c r="N75" s="214"/>
      <c r="O75" s="214"/>
      <c r="P75" s="214"/>
      <c r="Q75" s="214"/>
      <c r="R75" s="214"/>
    </row>
    <row r="76" spans="1:18" ht="30" x14ac:dyDescent="0.25">
      <c r="A76" s="214"/>
      <c r="B76" s="266">
        <v>69</v>
      </c>
      <c r="C76" s="243" t="s">
        <v>209</v>
      </c>
      <c r="D76" s="244" t="s">
        <v>32</v>
      </c>
      <c r="E76" s="247">
        <v>2</v>
      </c>
      <c r="F76" s="272"/>
      <c r="G76" s="275"/>
      <c r="H76" s="276"/>
      <c r="I76" s="274"/>
      <c r="J76" s="278"/>
      <c r="K76" s="291">
        <v>0</v>
      </c>
      <c r="L76" s="272"/>
      <c r="M76" s="294">
        <v>0</v>
      </c>
      <c r="N76" s="214"/>
      <c r="O76" s="214"/>
      <c r="P76" s="214"/>
      <c r="Q76" s="214"/>
      <c r="R76" s="214"/>
    </row>
    <row r="77" spans="1:18" ht="30" x14ac:dyDescent="0.2">
      <c r="A77" s="214"/>
      <c r="B77" s="266">
        <v>70</v>
      </c>
      <c r="C77" s="241" t="s">
        <v>210</v>
      </c>
      <c r="D77" s="244" t="s">
        <v>32</v>
      </c>
      <c r="E77" s="247">
        <v>2</v>
      </c>
      <c r="F77" s="272"/>
      <c r="G77" s="275"/>
      <c r="H77" s="276"/>
      <c r="I77" s="274"/>
      <c r="J77" s="278"/>
      <c r="K77" s="291">
        <v>0</v>
      </c>
      <c r="L77" s="272"/>
      <c r="M77" s="294">
        <v>0</v>
      </c>
      <c r="N77" s="214"/>
      <c r="O77" s="214"/>
      <c r="P77" s="214"/>
      <c r="Q77" s="214"/>
      <c r="R77" s="214"/>
    </row>
    <row r="78" spans="1:18" ht="30" x14ac:dyDescent="0.2">
      <c r="A78" s="214"/>
      <c r="B78" s="266">
        <v>71</v>
      </c>
      <c r="C78" s="241" t="s">
        <v>211</v>
      </c>
      <c r="D78" s="244" t="s">
        <v>32</v>
      </c>
      <c r="E78" s="247">
        <v>6</v>
      </c>
      <c r="F78" s="272"/>
      <c r="G78" s="275"/>
      <c r="H78" s="276"/>
      <c r="I78" s="274"/>
      <c r="J78" s="278"/>
      <c r="K78" s="291">
        <v>0</v>
      </c>
      <c r="L78" s="272"/>
      <c r="M78" s="294">
        <v>0</v>
      </c>
      <c r="N78" s="214"/>
      <c r="O78" s="214"/>
      <c r="P78" s="214"/>
      <c r="Q78" s="214"/>
      <c r="R78" s="214"/>
    </row>
    <row r="79" spans="1:18" ht="15" x14ac:dyDescent="0.2">
      <c r="A79" s="214"/>
      <c r="B79" s="266">
        <v>72</v>
      </c>
      <c r="C79" s="241" t="s">
        <v>212</v>
      </c>
      <c r="D79" s="244" t="s">
        <v>32</v>
      </c>
      <c r="E79" s="247">
        <v>8</v>
      </c>
      <c r="F79" s="272"/>
      <c r="G79" s="275"/>
      <c r="H79" s="276"/>
      <c r="I79" s="274"/>
      <c r="J79" s="278"/>
      <c r="K79" s="291">
        <v>0</v>
      </c>
      <c r="L79" s="272"/>
      <c r="M79" s="294">
        <v>0</v>
      </c>
      <c r="N79" s="214"/>
      <c r="O79" s="214"/>
      <c r="P79" s="214"/>
      <c r="Q79" s="214"/>
      <c r="R79" s="214"/>
    </row>
    <row r="80" spans="1:18" ht="30" x14ac:dyDescent="0.2">
      <c r="A80" s="214"/>
      <c r="B80" s="266">
        <v>73</v>
      </c>
      <c r="C80" s="241" t="s">
        <v>213</v>
      </c>
      <c r="D80" s="244" t="s">
        <v>32</v>
      </c>
      <c r="E80" s="247">
        <v>4</v>
      </c>
      <c r="F80" s="272"/>
      <c r="G80" s="275"/>
      <c r="H80" s="276"/>
      <c r="I80" s="274"/>
      <c r="J80" s="278"/>
      <c r="K80" s="291">
        <v>0</v>
      </c>
      <c r="L80" s="272"/>
      <c r="M80" s="294">
        <v>0</v>
      </c>
      <c r="N80" s="214"/>
      <c r="O80" s="214"/>
      <c r="P80" s="214"/>
      <c r="Q80" s="214"/>
      <c r="R80" s="214"/>
    </row>
    <row r="81" spans="1:18" ht="30" x14ac:dyDescent="0.2">
      <c r="A81" s="214"/>
      <c r="B81" s="266">
        <v>74</v>
      </c>
      <c r="C81" s="241" t="s">
        <v>214</v>
      </c>
      <c r="D81" s="244" t="s">
        <v>32</v>
      </c>
      <c r="E81" s="247">
        <v>4</v>
      </c>
      <c r="F81" s="272"/>
      <c r="G81" s="275"/>
      <c r="H81" s="276"/>
      <c r="I81" s="274"/>
      <c r="J81" s="278"/>
      <c r="K81" s="291">
        <v>0</v>
      </c>
      <c r="L81" s="272"/>
      <c r="M81" s="294">
        <v>0</v>
      </c>
      <c r="N81" s="214"/>
      <c r="O81" s="214"/>
      <c r="P81" s="214"/>
      <c r="Q81" s="214"/>
      <c r="R81" s="214"/>
    </row>
    <row r="82" spans="1:18" ht="30" x14ac:dyDescent="0.25">
      <c r="A82" s="214"/>
      <c r="B82" s="266">
        <v>75</v>
      </c>
      <c r="C82" s="243" t="s">
        <v>215</v>
      </c>
      <c r="D82" s="244" t="s">
        <v>32</v>
      </c>
      <c r="E82" s="247">
        <v>8</v>
      </c>
      <c r="F82" s="272"/>
      <c r="G82" s="275"/>
      <c r="H82" s="276"/>
      <c r="I82" s="274"/>
      <c r="J82" s="278"/>
      <c r="K82" s="291">
        <v>0</v>
      </c>
      <c r="L82" s="272"/>
      <c r="M82" s="294">
        <v>0</v>
      </c>
      <c r="N82" s="214"/>
      <c r="O82" s="214"/>
      <c r="P82" s="214"/>
      <c r="Q82" s="214"/>
      <c r="R82" s="214"/>
    </row>
    <row r="83" spans="1:18" ht="30" x14ac:dyDescent="0.25">
      <c r="A83" s="214"/>
      <c r="B83" s="266">
        <v>76</v>
      </c>
      <c r="C83" s="243" t="s">
        <v>216</v>
      </c>
      <c r="D83" s="244" t="s">
        <v>32</v>
      </c>
      <c r="E83" s="247">
        <v>10</v>
      </c>
      <c r="F83" s="272"/>
      <c r="G83" s="275"/>
      <c r="H83" s="276"/>
      <c r="I83" s="274"/>
      <c r="J83" s="278"/>
      <c r="K83" s="291">
        <v>0</v>
      </c>
      <c r="L83" s="272"/>
      <c r="M83" s="294">
        <v>0</v>
      </c>
      <c r="N83" s="214"/>
      <c r="O83" s="214"/>
      <c r="P83" s="214"/>
      <c r="Q83" s="214"/>
      <c r="R83" s="214"/>
    </row>
    <row r="84" spans="1:18" ht="30" x14ac:dyDescent="0.25">
      <c r="A84" s="214"/>
      <c r="B84" s="266">
        <v>77</v>
      </c>
      <c r="C84" s="243" t="s">
        <v>217</v>
      </c>
      <c r="D84" s="244" t="s">
        <v>143</v>
      </c>
      <c r="E84" s="252">
        <v>0.58199999999999996</v>
      </c>
      <c r="F84" s="272"/>
      <c r="G84" s="275"/>
      <c r="H84" s="276"/>
      <c r="I84" s="274"/>
      <c r="J84" s="278"/>
      <c r="K84" s="291">
        <v>0</v>
      </c>
      <c r="L84" s="272"/>
      <c r="M84" s="294">
        <v>0</v>
      </c>
      <c r="N84" s="214"/>
      <c r="O84" s="214"/>
      <c r="P84" s="214"/>
      <c r="Q84" s="214"/>
      <c r="R84" s="214"/>
    </row>
    <row r="85" spans="1:18" ht="30" x14ac:dyDescent="0.2">
      <c r="A85" s="214"/>
      <c r="B85" s="266">
        <v>78</v>
      </c>
      <c r="C85" s="241" t="s">
        <v>218</v>
      </c>
      <c r="D85" s="224" t="s">
        <v>143</v>
      </c>
      <c r="E85" s="252">
        <v>5.6000000000000001E-2</v>
      </c>
      <c r="F85" s="272"/>
      <c r="G85" s="275"/>
      <c r="H85" s="276"/>
      <c r="I85" s="274"/>
      <c r="J85" s="278"/>
      <c r="K85" s="291">
        <v>0</v>
      </c>
      <c r="L85" s="272"/>
      <c r="M85" s="294">
        <v>0</v>
      </c>
      <c r="N85" s="214"/>
      <c r="O85" s="214"/>
      <c r="P85" s="214"/>
      <c r="Q85" s="214"/>
      <c r="R85" s="214"/>
    </row>
    <row r="86" spans="1:18" ht="30" x14ac:dyDescent="0.2">
      <c r="A86" s="214"/>
      <c r="B86" s="266">
        <v>79</v>
      </c>
      <c r="C86" s="241" t="s">
        <v>219</v>
      </c>
      <c r="D86" s="224" t="s">
        <v>143</v>
      </c>
      <c r="E86" s="245">
        <v>0.18</v>
      </c>
      <c r="F86" s="272"/>
      <c r="G86" s="275"/>
      <c r="H86" s="276"/>
      <c r="I86" s="274"/>
      <c r="J86" s="278"/>
      <c r="K86" s="291">
        <v>0</v>
      </c>
      <c r="L86" s="272"/>
      <c r="M86" s="294">
        <v>0</v>
      </c>
      <c r="N86" s="214"/>
      <c r="O86" s="214"/>
      <c r="P86" s="214"/>
      <c r="Q86" s="214"/>
      <c r="R86" s="214"/>
    </row>
    <row r="87" spans="1:18" ht="30" x14ac:dyDescent="0.25">
      <c r="A87" s="214"/>
      <c r="B87" s="266">
        <v>80</v>
      </c>
      <c r="C87" s="279" t="s">
        <v>220</v>
      </c>
      <c r="D87" s="244" t="s">
        <v>172</v>
      </c>
      <c r="E87" s="247">
        <v>354</v>
      </c>
      <c r="F87" s="272"/>
      <c r="G87" s="275"/>
      <c r="H87" s="276"/>
      <c r="I87" s="274"/>
      <c r="J87" s="276"/>
      <c r="K87" s="291">
        <v>0</v>
      </c>
      <c r="L87" s="272"/>
      <c r="M87" s="294">
        <v>0</v>
      </c>
      <c r="N87" s="214"/>
      <c r="O87" s="214"/>
      <c r="P87" s="214"/>
      <c r="Q87" s="214"/>
      <c r="R87" s="214"/>
    </row>
    <row r="88" spans="1:18" ht="45" x14ac:dyDescent="0.25">
      <c r="A88" s="214"/>
      <c r="B88" s="266">
        <v>81</v>
      </c>
      <c r="C88" s="243" t="s">
        <v>221</v>
      </c>
      <c r="D88" s="244" t="s">
        <v>32</v>
      </c>
      <c r="E88" s="247">
        <v>6</v>
      </c>
      <c r="F88" s="272"/>
      <c r="G88" s="275"/>
      <c r="H88" s="276"/>
      <c r="I88" s="274"/>
      <c r="J88" s="276"/>
      <c r="K88" s="291">
        <v>0</v>
      </c>
      <c r="L88" s="272"/>
      <c r="M88" s="294">
        <v>0</v>
      </c>
      <c r="N88" s="214"/>
      <c r="O88" s="214"/>
      <c r="P88" s="214"/>
      <c r="Q88" s="214"/>
      <c r="R88" s="214"/>
    </row>
    <row r="89" spans="1:18" ht="30" x14ac:dyDescent="0.2">
      <c r="A89" s="214"/>
      <c r="B89" s="266">
        <v>82</v>
      </c>
      <c r="C89" s="241" t="s">
        <v>222</v>
      </c>
      <c r="D89" s="244" t="s">
        <v>39</v>
      </c>
      <c r="E89" s="247">
        <v>567</v>
      </c>
      <c r="F89" s="272"/>
      <c r="G89" s="275"/>
      <c r="H89" s="276"/>
      <c r="I89" s="274"/>
      <c r="J89" s="276"/>
      <c r="K89" s="291">
        <v>0</v>
      </c>
      <c r="L89" s="272"/>
      <c r="M89" s="294">
        <v>0</v>
      </c>
      <c r="N89" s="214"/>
      <c r="O89" s="214"/>
      <c r="P89" s="214"/>
      <c r="Q89" s="214"/>
      <c r="R89" s="214"/>
    </row>
    <row r="90" spans="1:18" ht="45" x14ac:dyDescent="0.2">
      <c r="A90" s="214"/>
      <c r="B90" s="266">
        <v>83</v>
      </c>
      <c r="C90" s="241" t="s">
        <v>223</v>
      </c>
      <c r="D90" s="244" t="s">
        <v>31</v>
      </c>
      <c r="E90" s="247">
        <v>68</v>
      </c>
      <c r="F90" s="272"/>
      <c r="G90" s="275"/>
      <c r="H90" s="276"/>
      <c r="I90" s="274"/>
      <c r="J90" s="276"/>
      <c r="K90" s="292">
        <v>0</v>
      </c>
      <c r="L90" s="278"/>
      <c r="M90" s="299">
        <v>0</v>
      </c>
      <c r="N90" s="214"/>
      <c r="O90" s="214"/>
      <c r="P90" s="214"/>
      <c r="Q90" s="214"/>
      <c r="R90" s="214"/>
    </row>
    <row r="91" spans="1:18" ht="30" x14ac:dyDescent="0.25">
      <c r="A91" s="214"/>
      <c r="B91" s="266">
        <v>84</v>
      </c>
      <c r="C91" s="243" t="s">
        <v>224</v>
      </c>
      <c r="D91" s="244" t="s">
        <v>39</v>
      </c>
      <c r="E91" s="247">
        <v>1093</v>
      </c>
      <c r="F91" s="272"/>
      <c r="G91" s="275"/>
      <c r="H91" s="276"/>
      <c r="I91" s="274"/>
      <c r="J91" s="276"/>
      <c r="K91" s="292">
        <v>0</v>
      </c>
      <c r="L91" s="278"/>
      <c r="M91" s="299">
        <v>0</v>
      </c>
      <c r="N91" s="214"/>
      <c r="O91" s="214"/>
      <c r="P91" s="214"/>
      <c r="Q91" s="214"/>
      <c r="R91" s="214"/>
    </row>
    <row r="92" spans="1:18" ht="15" x14ac:dyDescent="0.2">
      <c r="A92" s="214"/>
      <c r="B92" s="266">
        <v>85</v>
      </c>
      <c r="C92" s="232" t="s">
        <v>225</v>
      </c>
      <c r="D92" s="244" t="s">
        <v>32</v>
      </c>
      <c r="E92" s="247">
        <v>35</v>
      </c>
      <c r="F92" s="272"/>
      <c r="G92" s="275"/>
      <c r="H92" s="276"/>
      <c r="I92" s="274"/>
      <c r="J92" s="276"/>
      <c r="K92" s="292">
        <v>0</v>
      </c>
      <c r="L92" s="272"/>
      <c r="M92" s="299">
        <v>0</v>
      </c>
      <c r="N92" s="214"/>
      <c r="O92" s="214"/>
      <c r="P92" s="214"/>
      <c r="Q92" s="214"/>
      <c r="R92" s="214"/>
    </row>
    <row r="93" spans="1:18" ht="30" x14ac:dyDescent="0.2">
      <c r="A93" s="214"/>
      <c r="B93" s="266">
        <v>86</v>
      </c>
      <c r="C93" s="241" t="s">
        <v>226</v>
      </c>
      <c r="D93" s="244" t="s">
        <v>31</v>
      </c>
      <c r="E93" s="247">
        <v>130</v>
      </c>
      <c r="F93" s="272"/>
      <c r="G93" s="275"/>
      <c r="H93" s="276"/>
      <c r="I93" s="274"/>
      <c r="J93" s="276"/>
      <c r="K93" s="292">
        <v>0</v>
      </c>
      <c r="L93" s="272"/>
      <c r="M93" s="299">
        <v>0</v>
      </c>
      <c r="N93" s="214"/>
      <c r="O93" s="214"/>
      <c r="P93" s="214"/>
      <c r="Q93" s="214"/>
      <c r="R93" s="214"/>
    </row>
    <row r="94" spans="1:18" ht="15" x14ac:dyDescent="0.2">
      <c r="A94" s="214"/>
      <c r="B94" s="266">
        <v>87</v>
      </c>
      <c r="C94" s="241" t="s">
        <v>227</v>
      </c>
      <c r="D94" s="244" t="s">
        <v>31</v>
      </c>
      <c r="E94" s="246">
        <v>4.3</v>
      </c>
      <c r="F94" s="272"/>
      <c r="G94" s="275"/>
      <c r="H94" s="276"/>
      <c r="I94" s="274"/>
      <c r="J94" s="276"/>
      <c r="K94" s="292">
        <v>0</v>
      </c>
      <c r="L94" s="272"/>
      <c r="M94" s="299">
        <v>0</v>
      </c>
      <c r="N94" s="214"/>
      <c r="O94" s="214"/>
      <c r="P94" s="214"/>
      <c r="Q94" s="214"/>
      <c r="R94" s="214"/>
    </row>
    <row r="95" spans="1:18" ht="30" x14ac:dyDescent="0.2">
      <c r="A95" s="214"/>
      <c r="B95" s="266">
        <v>88</v>
      </c>
      <c r="C95" s="241" t="s">
        <v>228</v>
      </c>
      <c r="D95" s="244" t="s">
        <v>31</v>
      </c>
      <c r="E95" s="247">
        <v>42</v>
      </c>
      <c r="F95" s="272"/>
      <c r="G95" s="275"/>
      <c r="H95" s="276"/>
      <c r="I95" s="274"/>
      <c r="J95" s="276"/>
      <c r="K95" s="292">
        <v>0</v>
      </c>
      <c r="L95" s="272"/>
      <c r="M95" s="299">
        <v>0</v>
      </c>
      <c r="N95" s="214"/>
      <c r="O95" s="214"/>
      <c r="P95" s="214"/>
      <c r="Q95" s="214"/>
      <c r="R95" s="214"/>
    </row>
    <row r="96" spans="1:18" ht="30" x14ac:dyDescent="0.25">
      <c r="A96" s="214"/>
      <c r="B96" s="266">
        <v>89</v>
      </c>
      <c r="C96" s="243" t="s">
        <v>229</v>
      </c>
      <c r="D96" s="244" t="s">
        <v>31</v>
      </c>
      <c r="E96" s="247">
        <v>3</v>
      </c>
      <c r="F96" s="272"/>
      <c r="G96" s="275"/>
      <c r="H96" s="276"/>
      <c r="I96" s="274"/>
      <c r="J96" s="276"/>
      <c r="K96" s="291">
        <v>0</v>
      </c>
      <c r="L96" s="278"/>
      <c r="M96" s="299">
        <v>0</v>
      </c>
      <c r="N96" s="214"/>
      <c r="O96" s="214"/>
      <c r="P96" s="214"/>
      <c r="Q96" s="214"/>
      <c r="R96" s="214"/>
    </row>
    <row r="97" spans="1:18" ht="30.75" thickBot="1" x14ac:dyDescent="0.25">
      <c r="A97" s="214"/>
      <c r="B97" s="266">
        <v>90</v>
      </c>
      <c r="C97" s="280" t="s">
        <v>230</v>
      </c>
      <c r="D97" s="259" t="s">
        <v>143</v>
      </c>
      <c r="E97" s="281">
        <v>1</v>
      </c>
      <c r="F97" s="272"/>
      <c r="G97" s="275"/>
      <c r="H97" s="276"/>
      <c r="I97" s="274"/>
      <c r="J97" s="276"/>
      <c r="K97" s="291">
        <v>0</v>
      </c>
      <c r="L97" s="278"/>
      <c r="M97" s="299">
        <v>0</v>
      </c>
      <c r="N97" s="215"/>
      <c r="O97" s="215"/>
      <c r="P97" s="214"/>
      <c r="Q97" s="214"/>
      <c r="R97" s="214"/>
    </row>
    <row r="98" spans="1:18" ht="36" customHeight="1" thickBot="1" x14ac:dyDescent="0.3">
      <c r="A98" s="214"/>
      <c r="B98" s="790" t="s">
        <v>231</v>
      </c>
      <c r="C98" s="791"/>
      <c r="D98" s="791"/>
      <c r="E98" s="791"/>
      <c r="F98" s="791"/>
      <c r="G98" s="791"/>
      <c r="H98" s="791"/>
      <c r="I98" s="791"/>
      <c r="J98" s="791"/>
      <c r="K98" s="791"/>
      <c r="L98" s="791"/>
      <c r="M98" s="792"/>
      <c r="N98" s="219">
        <v>1.2766921060746224</v>
      </c>
      <c r="O98" s="301">
        <v>4.0816326530612246</v>
      </c>
      <c r="P98" s="214"/>
      <c r="Q98" s="214"/>
      <c r="R98" s="214"/>
    </row>
    <row r="99" spans="1:18" ht="60" x14ac:dyDescent="0.25">
      <c r="A99" s="214"/>
      <c r="B99" s="282">
        <v>91</v>
      </c>
      <c r="C99" s="243" t="s">
        <v>232</v>
      </c>
      <c r="D99" s="244" t="s">
        <v>39</v>
      </c>
      <c r="E99" s="247">
        <v>1472</v>
      </c>
      <c r="F99" s="278"/>
      <c r="G99" s="275"/>
      <c r="H99" s="272"/>
      <c r="I99" s="275"/>
      <c r="J99" s="272">
        <v>1325</v>
      </c>
      <c r="K99" s="296">
        <v>90.013586956521735</v>
      </c>
      <c r="L99" s="276">
        <v>1472</v>
      </c>
      <c r="M99" s="292">
        <v>100</v>
      </c>
      <c r="N99" s="215"/>
      <c r="O99" s="215"/>
      <c r="P99" s="214"/>
      <c r="Q99" s="214"/>
      <c r="R99" s="214"/>
    </row>
    <row r="100" spans="1:18" ht="45" x14ac:dyDescent="0.25">
      <c r="A100" s="214"/>
      <c r="B100" s="282">
        <v>92</v>
      </c>
      <c r="C100" s="243" t="s">
        <v>233</v>
      </c>
      <c r="D100" s="244" t="s">
        <v>31</v>
      </c>
      <c r="E100" s="247">
        <v>85</v>
      </c>
      <c r="F100" s="272"/>
      <c r="G100" s="273"/>
      <c r="H100" s="272"/>
      <c r="I100" s="275"/>
      <c r="J100" s="272">
        <v>76.5</v>
      </c>
      <c r="K100" s="296">
        <v>90</v>
      </c>
      <c r="L100" s="276">
        <v>85</v>
      </c>
      <c r="M100" s="292">
        <v>100</v>
      </c>
      <c r="N100" s="215"/>
      <c r="O100" s="215"/>
      <c r="P100" s="214"/>
      <c r="Q100" s="214"/>
      <c r="R100" s="214"/>
    </row>
    <row r="101" spans="1:18" ht="30" x14ac:dyDescent="0.2">
      <c r="A101" s="214"/>
      <c r="B101" s="282">
        <v>93</v>
      </c>
      <c r="C101" s="241" t="s">
        <v>234</v>
      </c>
      <c r="D101" s="244" t="s">
        <v>143</v>
      </c>
      <c r="E101" s="246">
        <v>2.2999999999999998</v>
      </c>
      <c r="F101" s="272"/>
      <c r="G101" s="273"/>
      <c r="H101" s="272"/>
      <c r="I101" s="275"/>
      <c r="J101" s="272"/>
      <c r="K101" s="292">
        <v>0</v>
      </c>
      <c r="L101" s="276"/>
      <c r="M101" s="292">
        <v>0</v>
      </c>
      <c r="N101" s="215"/>
      <c r="O101" s="215"/>
      <c r="P101" s="214"/>
      <c r="Q101" s="214"/>
      <c r="R101" s="214"/>
    </row>
    <row r="102" spans="1:18" ht="15" x14ac:dyDescent="0.2">
      <c r="A102" s="214"/>
      <c r="B102" s="282">
        <v>94</v>
      </c>
      <c r="C102" s="241" t="s">
        <v>235</v>
      </c>
      <c r="D102" s="244" t="s">
        <v>39</v>
      </c>
      <c r="E102" s="246">
        <v>121.5</v>
      </c>
      <c r="F102" s="272"/>
      <c r="G102" s="275"/>
      <c r="H102" s="278"/>
      <c r="I102" s="275"/>
      <c r="J102" s="272"/>
      <c r="K102" s="292">
        <v>0</v>
      </c>
      <c r="L102" s="276"/>
      <c r="M102" s="292">
        <v>0</v>
      </c>
      <c r="N102" s="215"/>
      <c r="O102" s="215"/>
      <c r="P102" s="214"/>
      <c r="Q102" s="214"/>
      <c r="R102" s="214"/>
    </row>
    <row r="103" spans="1:18" ht="30" x14ac:dyDescent="0.25">
      <c r="A103" s="214"/>
      <c r="B103" s="282">
        <v>95</v>
      </c>
      <c r="C103" s="243" t="s">
        <v>236</v>
      </c>
      <c r="D103" s="244" t="s">
        <v>25</v>
      </c>
      <c r="E103" s="247">
        <v>326</v>
      </c>
      <c r="F103" s="272"/>
      <c r="G103" s="275"/>
      <c r="H103" s="278"/>
      <c r="I103" s="273"/>
      <c r="J103" s="278"/>
      <c r="K103" s="292">
        <v>0</v>
      </c>
      <c r="L103" s="276"/>
      <c r="M103" s="292">
        <v>0</v>
      </c>
      <c r="N103" s="215"/>
      <c r="O103" s="215"/>
      <c r="P103" s="214"/>
      <c r="Q103" s="214"/>
      <c r="R103" s="214"/>
    </row>
    <row r="104" spans="1:18" ht="30" x14ac:dyDescent="0.25">
      <c r="A104" s="214"/>
      <c r="B104" s="282">
        <v>96</v>
      </c>
      <c r="C104" s="243" t="s">
        <v>237</v>
      </c>
      <c r="D104" s="244" t="s">
        <v>25</v>
      </c>
      <c r="E104" s="247">
        <v>326</v>
      </c>
      <c r="F104" s="272"/>
      <c r="G104" s="275"/>
      <c r="H104" s="278"/>
      <c r="I104" s="273"/>
      <c r="J104" s="278"/>
      <c r="K104" s="292">
        <v>0</v>
      </c>
      <c r="L104" s="276"/>
      <c r="M104" s="292">
        <v>0</v>
      </c>
      <c r="N104" s="215"/>
      <c r="O104" s="215"/>
      <c r="P104" s="214"/>
      <c r="Q104" s="214"/>
      <c r="R104" s="214"/>
    </row>
    <row r="105" spans="1:18" ht="30" x14ac:dyDescent="0.25">
      <c r="A105" s="214"/>
      <c r="B105" s="282">
        <v>97</v>
      </c>
      <c r="C105" s="243" t="s">
        <v>238</v>
      </c>
      <c r="D105" s="244" t="s">
        <v>32</v>
      </c>
      <c r="E105" s="247">
        <v>14</v>
      </c>
      <c r="F105" s="272"/>
      <c r="G105" s="275"/>
      <c r="H105" s="272"/>
      <c r="I105" s="273"/>
      <c r="J105" s="278"/>
      <c r="K105" s="292">
        <v>0</v>
      </c>
      <c r="L105" s="276"/>
      <c r="M105" s="292">
        <v>0</v>
      </c>
      <c r="N105" s="215"/>
      <c r="O105" s="215"/>
      <c r="P105" s="214"/>
      <c r="Q105" s="214"/>
      <c r="R105" s="214"/>
    </row>
    <row r="106" spans="1:18" ht="30" x14ac:dyDescent="0.25">
      <c r="A106" s="214"/>
      <c r="B106" s="282">
        <v>98</v>
      </c>
      <c r="C106" s="243" t="s">
        <v>239</v>
      </c>
      <c r="D106" s="244" t="s">
        <v>32</v>
      </c>
      <c r="E106" s="247">
        <v>3</v>
      </c>
      <c r="F106" s="272"/>
      <c r="G106" s="275"/>
      <c r="H106" s="272"/>
      <c r="I106" s="273"/>
      <c r="J106" s="278"/>
      <c r="K106" s="292">
        <v>0</v>
      </c>
      <c r="L106" s="276"/>
      <c r="M106" s="292">
        <v>0</v>
      </c>
      <c r="N106" s="215"/>
      <c r="O106" s="215"/>
      <c r="P106" s="214"/>
      <c r="Q106" s="214"/>
      <c r="R106" s="214"/>
    </row>
    <row r="107" spans="1:18" ht="30" x14ac:dyDescent="0.25">
      <c r="A107" s="214"/>
      <c r="B107" s="282">
        <v>99</v>
      </c>
      <c r="C107" s="243" t="s">
        <v>240</v>
      </c>
      <c r="D107" s="244" t="s">
        <v>32</v>
      </c>
      <c r="E107" s="247">
        <v>14</v>
      </c>
      <c r="F107" s="272"/>
      <c r="G107" s="275"/>
      <c r="H107" s="272"/>
      <c r="I107" s="273"/>
      <c r="J107" s="278"/>
      <c r="K107" s="292">
        <v>0</v>
      </c>
      <c r="L107" s="276"/>
      <c r="M107" s="292">
        <v>0</v>
      </c>
      <c r="N107" s="215"/>
      <c r="O107" s="215"/>
      <c r="P107" s="214"/>
      <c r="Q107" s="214"/>
      <c r="R107" s="214"/>
    </row>
    <row r="108" spans="1:18" ht="30" x14ac:dyDescent="0.25">
      <c r="A108" s="214"/>
      <c r="B108" s="282">
        <v>100</v>
      </c>
      <c r="C108" s="243" t="s">
        <v>241</v>
      </c>
      <c r="D108" s="244" t="s">
        <v>32</v>
      </c>
      <c r="E108" s="247">
        <v>3</v>
      </c>
      <c r="F108" s="272"/>
      <c r="G108" s="275"/>
      <c r="H108" s="272"/>
      <c r="I108" s="273"/>
      <c r="J108" s="278"/>
      <c r="K108" s="292">
        <v>0</v>
      </c>
      <c r="L108" s="276"/>
      <c r="M108" s="292">
        <v>0</v>
      </c>
      <c r="N108" s="215"/>
      <c r="O108" s="215"/>
      <c r="P108" s="214"/>
      <c r="Q108" s="214"/>
      <c r="R108" s="214"/>
    </row>
    <row r="109" spans="1:18" ht="30" x14ac:dyDescent="0.2">
      <c r="A109" s="214"/>
      <c r="B109" s="282">
        <v>101</v>
      </c>
      <c r="C109" s="241" t="s">
        <v>242</v>
      </c>
      <c r="D109" s="244" t="s">
        <v>32</v>
      </c>
      <c r="E109" s="247">
        <v>2</v>
      </c>
      <c r="F109" s="272"/>
      <c r="G109" s="275"/>
      <c r="H109" s="272"/>
      <c r="I109" s="273"/>
      <c r="J109" s="278"/>
      <c r="K109" s="292">
        <v>0</v>
      </c>
      <c r="L109" s="276"/>
      <c r="M109" s="292">
        <v>0</v>
      </c>
      <c r="N109" s="215"/>
      <c r="O109" s="215"/>
      <c r="P109" s="214"/>
      <c r="Q109" s="214"/>
      <c r="R109" s="214"/>
    </row>
    <row r="110" spans="1:18" ht="30" x14ac:dyDescent="0.2">
      <c r="A110" s="214"/>
      <c r="B110" s="282">
        <v>102</v>
      </c>
      <c r="C110" s="241" t="s">
        <v>243</v>
      </c>
      <c r="D110" s="244" t="s">
        <v>32</v>
      </c>
      <c r="E110" s="247">
        <v>2</v>
      </c>
      <c r="F110" s="272"/>
      <c r="G110" s="275"/>
      <c r="H110" s="272"/>
      <c r="I110" s="273"/>
      <c r="J110" s="278"/>
      <c r="K110" s="292">
        <v>0</v>
      </c>
      <c r="L110" s="276"/>
      <c r="M110" s="292">
        <v>0</v>
      </c>
      <c r="N110" s="215"/>
      <c r="O110" s="215"/>
      <c r="P110" s="214"/>
      <c r="Q110" s="214"/>
      <c r="R110" s="214"/>
    </row>
    <row r="111" spans="1:18" ht="30" x14ac:dyDescent="0.25">
      <c r="A111" s="214"/>
      <c r="B111" s="282">
        <v>103</v>
      </c>
      <c r="C111" s="243" t="s">
        <v>244</v>
      </c>
      <c r="D111" s="244" t="s">
        <v>32</v>
      </c>
      <c r="E111" s="247">
        <v>9</v>
      </c>
      <c r="F111" s="272"/>
      <c r="G111" s="275"/>
      <c r="H111" s="272"/>
      <c r="I111" s="273"/>
      <c r="J111" s="278"/>
      <c r="K111" s="292">
        <v>0</v>
      </c>
      <c r="L111" s="276"/>
      <c r="M111" s="292">
        <v>0</v>
      </c>
      <c r="N111" s="215"/>
      <c r="O111" s="215"/>
      <c r="P111" s="214"/>
      <c r="Q111" s="214"/>
      <c r="R111" s="214"/>
    </row>
    <row r="112" spans="1:18" ht="30" x14ac:dyDescent="0.2">
      <c r="A112" s="214"/>
      <c r="B112" s="282">
        <v>104</v>
      </c>
      <c r="C112" s="241" t="s">
        <v>245</v>
      </c>
      <c r="D112" s="244" t="s">
        <v>32</v>
      </c>
      <c r="E112" s="247">
        <v>2</v>
      </c>
      <c r="F112" s="272"/>
      <c r="G112" s="275"/>
      <c r="H112" s="272"/>
      <c r="I112" s="273"/>
      <c r="J112" s="278"/>
      <c r="K112" s="292">
        <v>0</v>
      </c>
      <c r="L112" s="276"/>
      <c r="M112" s="292">
        <v>0</v>
      </c>
      <c r="N112" s="215"/>
      <c r="O112" s="215"/>
      <c r="P112" s="214"/>
      <c r="Q112" s="214"/>
      <c r="R112" s="214"/>
    </row>
    <row r="113" spans="1:18" ht="30" x14ac:dyDescent="0.2">
      <c r="A113" s="214"/>
      <c r="B113" s="282">
        <v>105</v>
      </c>
      <c r="C113" s="241" t="s">
        <v>246</v>
      </c>
      <c r="D113" s="244" t="s">
        <v>32</v>
      </c>
      <c r="E113" s="247">
        <v>7</v>
      </c>
      <c r="F113" s="272"/>
      <c r="G113" s="275"/>
      <c r="H113" s="272"/>
      <c r="I113" s="273"/>
      <c r="J113" s="278"/>
      <c r="K113" s="292">
        <v>0</v>
      </c>
      <c r="L113" s="276"/>
      <c r="M113" s="292">
        <v>0</v>
      </c>
      <c r="N113" s="214"/>
      <c r="O113" s="214"/>
      <c r="P113" s="214"/>
      <c r="Q113" s="214"/>
      <c r="R113" s="214"/>
    </row>
    <row r="114" spans="1:18" ht="30" x14ac:dyDescent="0.2">
      <c r="A114" s="214"/>
      <c r="B114" s="282">
        <v>106</v>
      </c>
      <c r="C114" s="241" t="s">
        <v>247</v>
      </c>
      <c r="D114" s="244" t="s">
        <v>32</v>
      </c>
      <c r="E114" s="247">
        <v>2</v>
      </c>
      <c r="F114" s="272"/>
      <c r="G114" s="275"/>
      <c r="H114" s="272"/>
      <c r="I114" s="273"/>
      <c r="J114" s="278"/>
      <c r="K114" s="292">
        <v>0</v>
      </c>
      <c r="L114" s="276"/>
      <c r="M114" s="292">
        <v>0</v>
      </c>
      <c r="N114" s="214"/>
      <c r="O114" s="214"/>
      <c r="P114" s="214"/>
      <c r="Q114" s="214"/>
      <c r="R114" s="214"/>
    </row>
    <row r="115" spans="1:18" ht="30" x14ac:dyDescent="0.2">
      <c r="A115" s="214"/>
      <c r="B115" s="282">
        <v>107</v>
      </c>
      <c r="C115" s="241" t="s">
        <v>248</v>
      </c>
      <c r="D115" s="244" t="s">
        <v>32</v>
      </c>
      <c r="E115" s="247">
        <v>2</v>
      </c>
      <c r="F115" s="272"/>
      <c r="G115" s="275"/>
      <c r="H115" s="272"/>
      <c r="I115" s="273"/>
      <c r="J115" s="278"/>
      <c r="K115" s="292">
        <v>0</v>
      </c>
      <c r="L115" s="276"/>
      <c r="M115" s="292">
        <v>0</v>
      </c>
      <c r="N115" s="214"/>
      <c r="O115" s="214"/>
      <c r="P115" s="214"/>
      <c r="Q115" s="214"/>
      <c r="R115" s="214"/>
    </row>
    <row r="116" spans="1:18" ht="30" x14ac:dyDescent="0.2">
      <c r="A116" s="214"/>
      <c r="B116" s="282">
        <v>108</v>
      </c>
      <c r="C116" s="241" t="s">
        <v>249</v>
      </c>
      <c r="D116" s="244" t="s">
        <v>32</v>
      </c>
      <c r="E116" s="247">
        <v>2</v>
      </c>
      <c r="F116" s="272"/>
      <c r="G116" s="275"/>
      <c r="H116" s="272"/>
      <c r="I116" s="275"/>
      <c r="J116" s="278"/>
      <c r="K116" s="291">
        <v>0</v>
      </c>
      <c r="L116" s="276"/>
      <c r="M116" s="292">
        <v>0</v>
      </c>
      <c r="N116" s="214"/>
      <c r="O116" s="214"/>
      <c r="P116" s="214"/>
      <c r="Q116" s="214"/>
      <c r="R116" s="214"/>
    </row>
    <row r="117" spans="1:18" ht="45" x14ac:dyDescent="0.25">
      <c r="A117" s="214"/>
      <c r="B117" s="282">
        <v>109</v>
      </c>
      <c r="C117" s="243" t="s">
        <v>250</v>
      </c>
      <c r="D117" s="244" t="s">
        <v>32</v>
      </c>
      <c r="E117" s="283">
        <v>20</v>
      </c>
      <c r="F117" s="272"/>
      <c r="G117" s="275"/>
      <c r="H117" s="272"/>
      <c r="I117" s="275"/>
      <c r="J117" s="278"/>
      <c r="K117" s="291">
        <v>0</v>
      </c>
      <c r="L117" s="276"/>
      <c r="M117" s="292">
        <v>0</v>
      </c>
      <c r="N117" s="214"/>
      <c r="O117" s="214"/>
      <c r="P117" s="214"/>
      <c r="Q117" s="214"/>
      <c r="R117" s="214"/>
    </row>
    <row r="118" spans="1:18" ht="15" x14ac:dyDescent="0.2">
      <c r="A118" s="214"/>
      <c r="B118" s="282">
        <v>110</v>
      </c>
      <c r="C118" s="241" t="s">
        <v>251</v>
      </c>
      <c r="D118" s="244" t="s">
        <v>25</v>
      </c>
      <c r="E118" s="283">
        <v>476</v>
      </c>
      <c r="F118" s="272"/>
      <c r="G118" s="275"/>
      <c r="H118" s="272"/>
      <c r="I118" s="275"/>
      <c r="J118" s="278"/>
      <c r="K118" s="291">
        <v>0</v>
      </c>
      <c r="L118" s="276"/>
      <c r="M118" s="292">
        <v>0</v>
      </c>
      <c r="N118" s="214"/>
      <c r="O118" s="214"/>
      <c r="P118" s="214"/>
      <c r="Q118" s="214"/>
      <c r="R118" s="214"/>
    </row>
    <row r="119" spans="1:18" ht="15" x14ac:dyDescent="0.2">
      <c r="A119" s="214"/>
      <c r="B119" s="282">
        <v>111</v>
      </c>
      <c r="C119" s="241" t="s">
        <v>252</v>
      </c>
      <c r="D119" s="244" t="s">
        <v>25</v>
      </c>
      <c r="E119" s="283">
        <v>326</v>
      </c>
      <c r="F119" s="272"/>
      <c r="G119" s="275"/>
      <c r="H119" s="272"/>
      <c r="I119" s="275"/>
      <c r="J119" s="278"/>
      <c r="K119" s="291">
        <v>0</v>
      </c>
      <c r="L119" s="276"/>
      <c r="M119" s="292">
        <v>0</v>
      </c>
      <c r="N119" s="214"/>
      <c r="O119" s="214"/>
      <c r="P119" s="214"/>
      <c r="Q119" s="214"/>
      <c r="R119" s="214"/>
    </row>
    <row r="120" spans="1:18" ht="15" x14ac:dyDescent="0.25">
      <c r="A120" s="214"/>
      <c r="B120" s="282">
        <v>112</v>
      </c>
      <c r="C120" s="243" t="s">
        <v>253</v>
      </c>
      <c r="D120" s="244" t="s">
        <v>25</v>
      </c>
      <c r="E120" s="247">
        <v>508</v>
      </c>
      <c r="F120" s="272"/>
      <c r="G120" s="275"/>
      <c r="H120" s="272"/>
      <c r="I120" s="275"/>
      <c r="J120" s="278"/>
      <c r="K120" s="291">
        <v>0</v>
      </c>
      <c r="L120" s="276"/>
      <c r="M120" s="292">
        <v>0</v>
      </c>
      <c r="N120" s="214"/>
      <c r="O120" s="214"/>
      <c r="P120" s="214"/>
      <c r="Q120" s="214"/>
      <c r="R120" s="214"/>
    </row>
    <row r="121" spans="1:18" ht="15" x14ac:dyDescent="0.2">
      <c r="A121" s="214"/>
      <c r="B121" s="282">
        <v>113</v>
      </c>
      <c r="C121" s="241" t="s">
        <v>254</v>
      </c>
      <c r="D121" s="224" t="s">
        <v>32</v>
      </c>
      <c r="E121" s="247">
        <v>1</v>
      </c>
      <c r="F121" s="272"/>
      <c r="G121" s="275"/>
      <c r="H121" s="272"/>
      <c r="I121" s="275"/>
      <c r="J121" s="278"/>
      <c r="K121" s="291">
        <v>0</v>
      </c>
      <c r="L121" s="276"/>
      <c r="M121" s="292">
        <v>0</v>
      </c>
      <c r="N121" s="214"/>
      <c r="O121" s="214"/>
      <c r="P121" s="214"/>
      <c r="Q121" s="214"/>
      <c r="R121" s="214"/>
    </row>
    <row r="122" spans="1:18" ht="15" x14ac:dyDescent="0.2">
      <c r="A122" s="214"/>
      <c r="B122" s="282">
        <v>114</v>
      </c>
      <c r="C122" s="232" t="s">
        <v>255</v>
      </c>
      <c r="D122" s="224" t="s">
        <v>32</v>
      </c>
      <c r="E122" s="247">
        <v>1</v>
      </c>
      <c r="F122" s="272"/>
      <c r="G122" s="275"/>
      <c r="H122" s="272"/>
      <c r="I122" s="275"/>
      <c r="J122" s="278"/>
      <c r="K122" s="291">
        <v>0</v>
      </c>
      <c r="L122" s="276"/>
      <c r="M122" s="292">
        <v>0</v>
      </c>
      <c r="N122" s="214"/>
      <c r="O122" s="214"/>
      <c r="P122" s="214"/>
      <c r="Q122" s="214"/>
      <c r="R122" s="214"/>
    </row>
    <row r="123" spans="1:18" ht="30" x14ac:dyDescent="0.2">
      <c r="A123" s="214"/>
      <c r="B123" s="282">
        <v>115</v>
      </c>
      <c r="C123" s="241" t="s">
        <v>256</v>
      </c>
      <c r="D123" s="224" t="s">
        <v>25</v>
      </c>
      <c r="E123" s="247">
        <v>326</v>
      </c>
      <c r="F123" s="272"/>
      <c r="G123" s="275"/>
      <c r="H123" s="272"/>
      <c r="I123" s="275"/>
      <c r="J123" s="278"/>
      <c r="K123" s="291">
        <v>0</v>
      </c>
      <c r="L123" s="276"/>
      <c r="M123" s="292">
        <v>0</v>
      </c>
      <c r="N123" s="214"/>
      <c r="O123" s="214"/>
      <c r="P123" s="214"/>
      <c r="Q123" s="214"/>
      <c r="R123" s="214"/>
    </row>
    <row r="124" spans="1:18" ht="30" x14ac:dyDescent="0.2">
      <c r="A124" s="214"/>
      <c r="B124" s="282">
        <v>116</v>
      </c>
      <c r="C124" s="241" t="s">
        <v>257</v>
      </c>
      <c r="D124" s="224" t="s">
        <v>32</v>
      </c>
      <c r="E124" s="247">
        <v>14</v>
      </c>
      <c r="F124" s="272"/>
      <c r="G124" s="275"/>
      <c r="H124" s="272"/>
      <c r="I124" s="275"/>
      <c r="J124" s="278"/>
      <c r="K124" s="291">
        <v>0</v>
      </c>
      <c r="L124" s="276"/>
      <c r="M124" s="292">
        <v>0</v>
      </c>
      <c r="N124" s="214"/>
      <c r="O124" s="214"/>
      <c r="P124" s="214"/>
      <c r="Q124" s="214"/>
      <c r="R124" s="214"/>
    </row>
    <row r="125" spans="1:18" ht="30" x14ac:dyDescent="0.25">
      <c r="A125" s="214"/>
      <c r="B125" s="282">
        <v>117</v>
      </c>
      <c r="C125" s="243" t="s">
        <v>258</v>
      </c>
      <c r="D125" s="244" t="s">
        <v>32</v>
      </c>
      <c r="E125" s="247">
        <v>3</v>
      </c>
      <c r="F125" s="272"/>
      <c r="G125" s="275"/>
      <c r="H125" s="272"/>
      <c r="I125" s="275"/>
      <c r="J125" s="278"/>
      <c r="K125" s="291">
        <v>0</v>
      </c>
      <c r="L125" s="276"/>
      <c r="M125" s="292">
        <v>0</v>
      </c>
      <c r="N125" s="214"/>
      <c r="O125" s="214"/>
      <c r="P125" s="214"/>
      <c r="Q125" s="214"/>
      <c r="R125" s="214"/>
    </row>
    <row r="126" spans="1:18" ht="15" x14ac:dyDescent="0.2">
      <c r="A126" s="214"/>
      <c r="B126" s="282">
        <v>118</v>
      </c>
      <c r="C126" s="241" t="s">
        <v>259</v>
      </c>
      <c r="D126" s="244" t="s">
        <v>32</v>
      </c>
      <c r="E126" s="247">
        <v>2</v>
      </c>
      <c r="F126" s="272"/>
      <c r="G126" s="275"/>
      <c r="H126" s="272"/>
      <c r="I126" s="275"/>
      <c r="J126" s="278"/>
      <c r="K126" s="291">
        <v>0</v>
      </c>
      <c r="L126" s="276"/>
      <c r="M126" s="292">
        <v>0</v>
      </c>
      <c r="N126" s="214"/>
      <c r="O126" s="214"/>
      <c r="P126" s="214"/>
      <c r="Q126" s="214"/>
      <c r="R126" s="214"/>
    </row>
    <row r="127" spans="1:18" ht="45" x14ac:dyDescent="0.2">
      <c r="A127" s="214"/>
      <c r="B127" s="282">
        <v>119</v>
      </c>
      <c r="C127" s="241" t="s">
        <v>260</v>
      </c>
      <c r="D127" s="244" t="s">
        <v>32</v>
      </c>
      <c r="E127" s="247">
        <v>1</v>
      </c>
      <c r="F127" s="272"/>
      <c r="G127" s="275"/>
      <c r="H127" s="272"/>
      <c r="I127" s="275"/>
      <c r="J127" s="278"/>
      <c r="K127" s="291">
        <v>0</v>
      </c>
      <c r="L127" s="276"/>
      <c r="M127" s="292">
        <v>0</v>
      </c>
      <c r="N127" s="214"/>
      <c r="O127" s="214"/>
      <c r="P127" s="214"/>
      <c r="Q127" s="214"/>
      <c r="R127" s="214"/>
    </row>
    <row r="128" spans="1:18" ht="30" x14ac:dyDescent="0.2">
      <c r="A128" s="214"/>
      <c r="B128" s="282">
        <v>120</v>
      </c>
      <c r="C128" s="241" t="s">
        <v>261</v>
      </c>
      <c r="D128" s="244" t="s">
        <v>32</v>
      </c>
      <c r="E128" s="247">
        <v>4</v>
      </c>
      <c r="F128" s="272"/>
      <c r="G128" s="275"/>
      <c r="H128" s="272"/>
      <c r="I128" s="275"/>
      <c r="J128" s="278"/>
      <c r="K128" s="291">
        <v>0</v>
      </c>
      <c r="L128" s="276"/>
      <c r="M128" s="292">
        <v>0</v>
      </c>
      <c r="N128" s="214"/>
      <c r="O128" s="214"/>
      <c r="P128" s="214"/>
      <c r="Q128" s="214"/>
      <c r="R128" s="214"/>
    </row>
    <row r="129" spans="1:18" ht="15" x14ac:dyDescent="0.2">
      <c r="A129" s="214"/>
      <c r="B129" s="282">
        <v>121</v>
      </c>
      <c r="C129" s="241" t="s">
        <v>262</v>
      </c>
      <c r="D129" s="244" t="s">
        <v>32</v>
      </c>
      <c r="E129" s="247">
        <v>1</v>
      </c>
      <c r="F129" s="272"/>
      <c r="G129" s="275"/>
      <c r="H129" s="272"/>
      <c r="I129" s="275"/>
      <c r="J129" s="278"/>
      <c r="K129" s="291">
        <v>0</v>
      </c>
      <c r="L129" s="276"/>
      <c r="M129" s="292">
        <v>0</v>
      </c>
      <c r="N129" s="214"/>
      <c r="O129" s="214"/>
      <c r="P129" s="214"/>
      <c r="Q129" s="214"/>
      <c r="R129" s="214"/>
    </row>
    <row r="130" spans="1:18" ht="15" x14ac:dyDescent="0.2">
      <c r="A130" s="214"/>
      <c r="B130" s="282">
        <v>122</v>
      </c>
      <c r="C130" s="241" t="s">
        <v>263</v>
      </c>
      <c r="D130" s="244" t="s">
        <v>32</v>
      </c>
      <c r="E130" s="247">
        <v>4</v>
      </c>
      <c r="F130" s="272"/>
      <c r="G130" s="275"/>
      <c r="H130" s="272"/>
      <c r="I130" s="275"/>
      <c r="J130" s="278"/>
      <c r="K130" s="291">
        <v>0</v>
      </c>
      <c r="L130" s="276"/>
      <c r="M130" s="292">
        <v>0</v>
      </c>
      <c r="N130" s="214"/>
      <c r="O130" s="214"/>
      <c r="P130" s="214"/>
      <c r="Q130" s="214"/>
      <c r="R130" s="214"/>
    </row>
    <row r="131" spans="1:18" ht="15" x14ac:dyDescent="0.2">
      <c r="A131" s="214"/>
      <c r="B131" s="282">
        <v>123</v>
      </c>
      <c r="C131" s="241" t="s">
        <v>264</v>
      </c>
      <c r="D131" s="244" t="s">
        <v>32</v>
      </c>
      <c r="E131" s="247">
        <v>1</v>
      </c>
      <c r="F131" s="272"/>
      <c r="G131" s="275"/>
      <c r="H131" s="272"/>
      <c r="I131" s="275"/>
      <c r="J131" s="278"/>
      <c r="K131" s="291">
        <v>0</v>
      </c>
      <c r="L131" s="276"/>
      <c r="M131" s="292">
        <v>0</v>
      </c>
      <c r="N131" s="214"/>
      <c r="O131" s="214"/>
      <c r="P131" s="214"/>
      <c r="Q131" s="214"/>
      <c r="R131" s="214"/>
    </row>
    <row r="132" spans="1:18" ht="15" x14ac:dyDescent="0.2">
      <c r="A132" s="214"/>
      <c r="B132" s="282">
        <v>124</v>
      </c>
      <c r="C132" s="241" t="s">
        <v>265</v>
      </c>
      <c r="D132" s="244" t="s">
        <v>32</v>
      </c>
      <c r="E132" s="247">
        <v>2</v>
      </c>
      <c r="F132" s="272"/>
      <c r="G132" s="275"/>
      <c r="H132" s="272"/>
      <c r="I132" s="275"/>
      <c r="J132" s="278"/>
      <c r="K132" s="291">
        <v>0</v>
      </c>
      <c r="L132" s="276"/>
      <c r="M132" s="292">
        <v>0</v>
      </c>
      <c r="N132" s="214"/>
      <c r="O132" s="214"/>
      <c r="P132" s="214"/>
      <c r="Q132" s="214"/>
      <c r="R132" s="214"/>
    </row>
    <row r="133" spans="1:18" ht="15" x14ac:dyDescent="0.2">
      <c r="A133" s="214"/>
      <c r="B133" s="282">
        <v>125</v>
      </c>
      <c r="C133" s="241" t="s">
        <v>266</v>
      </c>
      <c r="D133" s="244" t="s">
        <v>32</v>
      </c>
      <c r="E133" s="247">
        <v>2</v>
      </c>
      <c r="F133" s="272"/>
      <c r="G133" s="275"/>
      <c r="H133" s="272"/>
      <c r="I133" s="275"/>
      <c r="J133" s="278"/>
      <c r="K133" s="291">
        <v>0</v>
      </c>
      <c r="L133" s="276"/>
      <c r="M133" s="292">
        <v>0</v>
      </c>
      <c r="N133" s="214"/>
      <c r="O133" s="214"/>
      <c r="P133" s="214"/>
      <c r="Q133" s="214"/>
      <c r="R133" s="214"/>
    </row>
    <row r="134" spans="1:18" ht="45" x14ac:dyDescent="0.25">
      <c r="A134" s="214"/>
      <c r="B134" s="282">
        <v>126</v>
      </c>
      <c r="C134" s="243" t="s">
        <v>267</v>
      </c>
      <c r="D134" s="244" t="s">
        <v>32</v>
      </c>
      <c r="E134" s="247">
        <v>10</v>
      </c>
      <c r="F134" s="272"/>
      <c r="G134" s="275"/>
      <c r="H134" s="272"/>
      <c r="I134" s="275"/>
      <c r="J134" s="272"/>
      <c r="K134" s="291">
        <v>0</v>
      </c>
      <c r="L134" s="278"/>
      <c r="M134" s="292">
        <v>0</v>
      </c>
      <c r="N134" s="214"/>
      <c r="O134" s="214"/>
      <c r="P134" s="214"/>
      <c r="Q134" s="214"/>
      <c r="R134" s="214"/>
    </row>
    <row r="135" spans="1:18" ht="15" x14ac:dyDescent="0.2">
      <c r="A135" s="214"/>
      <c r="B135" s="282">
        <v>127</v>
      </c>
      <c r="C135" s="241" t="s">
        <v>268</v>
      </c>
      <c r="D135" s="244" t="s">
        <v>25</v>
      </c>
      <c r="E135" s="247">
        <v>326</v>
      </c>
      <c r="F135" s="272"/>
      <c r="G135" s="275"/>
      <c r="H135" s="272"/>
      <c r="I135" s="275"/>
      <c r="J135" s="272"/>
      <c r="K135" s="291">
        <v>0</v>
      </c>
      <c r="L135" s="278"/>
      <c r="M135" s="292">
        <v>0</v>
      </c>
      <c r="N135" s="214"/>
      <c r="O135" s="214"/>
      <c r="P135" s="214"/>
      <c r="Q135" s="214"/>
      <c r="R135" s="214"/>
    </row>
    <row r="136" spans="1:18" ht="15" x14ac:dyDescent="0.25">
      <c r="A136" s="214"/>
      <c r="B136" s="282">
        <v>128</v>
      </c>
      <c r="C136" s="243" t="s">
        <v>269</v>
      </c>
      <c r="D136" s="244" t="s">
        <v>25</v>
      </c>
      <c r="E136" s="247">
        <v>194</v>
      </c>
      <c r="F136" s="272"/>
      <c r="G136" s="275"/>
      <c r="H136" s="272"/>
      <c r="I136" s="275"/>
      <c r="J136" s="272"/>
      <c r="K136" s="291">
        <v>0</v>
      </c>
      <c r="L136" s="278"/>
      <c r="M136" s="292">
        <v>0</v>
      </c>
      <c r="N136" s="214"/>
      <c r="O136" s="214"/>
      <c r="P136" s="214"/>
      <c r="Q136" s="214"/>
      <c r="R136" s="214"/>
    </row>
    <row r="137" spans="1:18" ht="15" x14ac:dyDescent="0.25">
      <c r="A137" s="214"/>
      <c r="B137" s="282">
        <v>129</v>
      </c>
      <c r="C137" s="243" t="s">
        <v>270</v>
      </c>
      <c r="D137" s="244" t="s">
        <v>25</v>
      </c>
      <c r="E137" s="247">
        <v>60</v>
      </c>
      <c r="F137" s="272"/>
      <c r="G137" s="275"/>
      <c r="H137" s="272"/>
      <c r="I137" s="275"/>
      <c r="J137" s="272"/>
      <c r="K137" s="291">
        <v>0</v>
      </c>
      <c r="L137" s="278"/>
      <c r="M137" s="292">
        <v>0</v>
      </c>
      <c r="N137" s="214"/>
      <c r="O137" s="214"/>
      <c r="P137" s="214"/>
      <c r="Q137" s="214"/>
      <c r="R137" s="214"/>
    </row>
    <row r="138" spans="1:18" ht="15" x14ac:dyDescent="0.2">
      <c r="A138" s="214"/>
      <c r="B138" s="282">
        <v>130</v>
      </c>
      <c r="C138" s="241" t="s">
        <v>271</v>
      </c>
      <c r="D138" s="244" t="s">
        <v>32</v>
      </c>
      <c r="E138" s="247">
        <v>1</v>
      </c>
      <c r="F138" s="272"/>
      <c r="G138" s="275"/>
      <c r="H138" s="272"/>
      <c r="I138" s="275"/>
      <c r="J138" s="272"/>
      <c r="K138" s="291">
        <v>0</v>
      </c>
      <c r="L138" s="278"/>
      <c r="M138" s="292">
        <v>0</v>
      </c>
      <c r="N138" s="214"/>
      <c r="O138" s="214"/>
      <c r="P138" s="214"/>
      <c r="Q138" s="214"/>
      <c r="R138" s="214"/>
    </row>
    <row r="139" spans="1:18" ht="15" x14ac:dyDescent="0.2">
      <c r="A139" s="214"/>
      <c r="B139" s="282">
        <v>131</v>
      </c>
      <c r="C139" s="241" t="s">
        <v>272</v>
      </c>
      <c r="D139" s="244" t="s">
        <v>32</v>
      </c>
      <c r="E139" s="247">
        <v>1</v>
      </c>
      <c r="F139" s="272"/>
      <c r="G139" s="275"/>
      <c r="H139" s="272"/>
      <c r="I139" s="275"/>
      <c r="J139" s="272"/>
      <c r="K139" s="291">
        <v>0</v>
      </c>
      <c r="L139" s="278"/>
      <c r="M139" s="292">
        <v>0</v>
      </c>
      <c r="N139" s="214"/>
      <c r="O139" s="214"/>
      <c r="P139" s="214"/>
      <c r="Q139" s="214"/>
      <c r="R139" s="214"/>
    </row>
    <row r="140" spans="1:18" ht="15" x14ac:dyDescent="0.2">
      <c r="A140" s="214"/>
      <c r="B140" s="282">
        <v>132</v>
      </c>
      <c r="C140" s="241" t="s">
        <v>273</v>
      </c>
      <c r="D140" s="244" t="s">
        <v>32</v>
      </c>
      <c r="E140" s="247">
        <v>2</v>
      </c>
      <c r="F140" s="272"/>
      <c r="G140" s="275"/>
      <c r="H140" s="272"/>
      <c r="I140" s="275"/>
      <c r="J140" s="272"/>
      <c r="K140" s="291">
        <v>0</v>
      </c>
      <c r="L140" s="278"/>
      <c r="M140" s="292">
        <v>0</v>
      </c>
      <c r="N140" s="214"/>
      <c r="O140" s="214"/>
      <c r="P140" s="214"/>
      <c r="Q140" s="214"/>
      <c r="R140" s="214"/>
    </row>
    <row r="141" spans="1:18" ht="30" x14ac:dyDescent="0.2">
      <c r="A141" s="214"/>
      <c r="B141" s="282">
        <v>133</v>
      </c>
      <c r="C141" s="241" t="s">
        <v>274</v>
      </c>
      <c r="D141" s="244" t="s">
        <v>143</v>
      </c>
      <c r="E141" s="245">
        <v>0.2</v>
      </c>
      <c r="F141" s="272"/>
      <c r="G141" s="275"/>
      <c r="H141" s="272"/>
      <c r="I141" s="275"/>
      <c r="J141" s="272"/>
      <c r="K141" s="291">
        <v>0</v>
      </c>
      <c r="L141" s="278"/>
      <c r="M141" s="292">
        <v>0</v>
      </c>
      <c r="N141" s="214"/>
      <c r="O141" s="214"/>
      <c r="P141" s="214"/>
      <c r="Q141" s="214"/>
      <c r="R141" s="214"/>
    </row>
    <row r="142" spans="1:18" ht="30" x14ac:dyDescent="0.2">
      <c r="A142" s="214"/>
      <c r="B142" s="282">
        <v>134</v>
      </c>
      <c r="C142" s="241" t="s">
        <v>275</v>
      </c>
      <c r="D142" s="244" t="s">
        <v>143</v>
      </c>
      <c r="E142" s="245">
        <v>0.71</v>
      </c>
      <c r="F142" s="272"/>
      <c r="G142" s="275"/>
      <c r="H142" s="272"/>
      <c r="I142" s="275"/>
      <c r="J142" s="272"/>
      <c r="K142" s="291">
        <v>0</v>
      </c>
      <c r="L142" s="278"/>
      <c r="M142" s="292">
        <v>0</v>
      </c>
      <c r="N142" s="214"/>
      <c r="O142" s="214"/>
      <c r="P142" s="214"/>
      <c r="Q142" s="214"/>
      <c r="R142" s="214"/>
    </row>
    <row r="143" spans="1:18" ht="30" x14ac:dyDescent="0.25">
      <c r="A143" s="214"/>
      <c r="B143" s="282">
        <v>135</v>
      </c>
      <c r="C143" s="279" t="s">
        <v>276</v>
      </c>
      <c r="D143" s="244" t="s">
        <v>172</v>
      </c>
      <c r="E143" s="247">
        <v>580</v>
      </c>
      <c r="F143" s="272"/>
      <c r="G143" s="275"/>
      <c r="H143" s="272"/>
      <c r="I143" s="275"/>
      <c r="J143" s="272"/>
      <c r="K143" s="291">
        <v>0</v>
      </c>
      <c r="L143" s="278"/>
      <c r="M143" s="292">
        <v>0</v>
      </c>
      <c r="N143" s="214"/>
      <c r="O143" s="214"/>
      <c r="P143" s="214"/>
      <c r="Q143" s="214"/>
      <c r="R143" s="214"/>
    </row>
    <row r="144" spans="1:18" ht="45" x14ac:dyDescent="0.25">
      <c r="A144" s="214"/>
      <c r="B144" s="282">
        <v>136</v>
      </c>
      <c r="C144" s="243" t="s">
        <v>277</v>
      </c>
      <c r="D144" s="244" t="s">
        <v>32</v>
      </c>
      <c r="E144" s="247">
        <v>6</v>
      </c>
      <c r="F144" s="272"/>
      <c r="G144" s="275"/>
      <c r="H144" s="272"/>
      <c r="I144" s="275"/>
      <c r="J144" s="272"/>
      <c r="K144" s="291">
        <v>0</v>
      </c>
      <c r="L144" s="278"/>
      <c r="M144" s="292">
        <v>0</v>
      </c>
      <c r="N144" s="214"/>
      <c r="O144" s="214"/>
      <c r="P144" s="214"/>
      <c r="Q144" s="214"/>
      <c r="R144" s="214"/>
    </row>
    <row r="145" spans="1:18" ht="45" x14ac:dyDescent="0.25">
      <c r="A145" s="214"/>
      <c r="B145" s="282">
        <v>137</v>
      </c>
      <c r="C145" s="279" t="s">
        <v>278</v>
      </c>
      <c r="D145" s="244" t="s">
        <v>39</v>
      </c>
      <c r="E145" s="247">
        <v>650</v>
      </c>
      <c r="F145" s="272"/>
      <c r="G145" s="275"/>
      <c r="H145" s="272"/>
      <c r="I145" s="275"/>
      <c r="J145" s="272"/>
      <c r="K145" s="291">
        <v>0</v>
      </c>
      <c r="L145" s="278"/>
      <c r="M145" s="292">
        <v>0</v>
      </c>
      <c r="N145" s="214"/>
      <c r="O145" s="214"/>
      <c r="P145" s="214"/>
      <c r="Q145" s="214"/>
      <c r="R145" s="214"/>
    </row>
    <row r="146" spans="1:18" ht="45" x14ac:dyDescent="0.2">
      <c r="A146" s="214"/>
      <c r="B146" s="282">
        <v>138</v>
      </c>
      <c r="C146" s="241" t="s">
        <v>223</v>
      </c>
      <c r="D146" s="244" t="s">
        <v>31</v>
      </c>
      <c r="E146" s="247">
        <v>83</v>
      </c>
      <c r="F146" s="272"/>
      <c r="G146" s="275"/>
      <c r="H146" s="272"/>
      <c r="I146" s="275"/>
      <c r="J146" s="272"/>
      <c r="K146" s="292">
        <v>0</v>
      </c>
      <c r="L146" s="278"/>
      <c r="M146" s="291">
        <v>0</v>
      </c>
      <c r="N146" s="214"/>
      <c r="O146" s="214"/>
      <c r="P146" s="214"/>
      <c r="Q146" s="214"/>
      <c r="R146" s="214"/>
    </row>
    <row r="147" spans="1:18" ht="30" x14ac:dyDescent="0.25">
      <c r="A147" s="214"/>
      <c r="B147" s="282">
        <v>139</v>
      </c>
      <c r="C147" s="243" t="s">
        <v>279</v>
      </c>
      <c r="D147" s="244" t="s">
        <v>39</v>
      </c>
      <c r="E147" s="247">
        <v>1427</v>
      </c>
      <c r="F147" s="272"/>
      <c r="G147" s="275"/>
      <c r="H147" s="272"/>
      <c r="I147" s="275"/>
      <c r="J147" s="272"/>
      <c r="K147" s="292">
        <v>0</v>
      </c>
      <c r="L147" s="278"/>
      <c r="M147" s="291">
        <v>0</v>
      </c>
      <c r="N147" s="214"/>
      <c r="O147" s="214"/>
      <c r="P147" s="214"/>
      <c r="Q147" s="214"/>
      <c r="R147" s="214"/>
    </row>
    <row r="148" spans="1:18" ht="30" x14ac:dyDescent="0.25">
      <c r="A148" s="214"/>
      <c r="B148" s="282">
        <v>140</v>
      </c>
      <c r="C148" s="243" t="s">
        <v>229</v>
      </c>
      <c r="D148" s="244" t="s">
        <v>31</v>
      </c>
      <c r="E148" s="245">
        <v>3</v>
      </c>
      <c r="F148" s="272"/>
      <c r="G148" s="275"/>
      <c r="H148" s="272"/>
      <c r="I148" s="275"/>
      <c r="J148" s="272"/>
      <c r="K148" s="292">
        <v>0</v>
      </c>
      <c r="L148" s="278"/>
      <c r="M148" s="291">
        <v>0</v>
      </c>
      <c r="N148" s="214"/>
      <c r="O148" s="214"/>
      <c r="P148" s="214"/>
      <c r="Q148" s="214"/>
      <c r="R148" s="214"/>
    </row>
    <row r="149" spans="1:18" ht="30" x14ac:dyDescent="0.25">
      <c r="A149" s="214"/>
      <c r="B149" s="282">
        <v>141</v>
      </c>
      <c r="C149" s="243" t="s">
        <v>230</v>
      </c>
      <c r="D149" s="244" t="s">
        <v>143</v>
      </c>
      <c r="E149" s="245">
        <v>1</v>
      </c>
      <c r="F149" s="272"/>
      <c r="G149" s="275"/>
      <c r="H149" s="272"/>
      <c r="I149" s="275"/>
      <c r="J149" s="272"/>
      <c r="K149" s="292">
        <v>0</v>
      </c>
      <c r="L149" s="278"/>
      <c r="M149" s="291">
        <v>0</v>
      </c>
      <c r="N149" s="214"/>
      <c r="O149" s="214"/>
      <c r="P149" s="214"/>
      <c r="Q149" s="214"/>
      <c r="R149" s="214"/>
    </row>
    <row r="150" spans="1:18" ht="13.5" thickBot="1" x14ac:dyDescent="0.25">
      <c r="A150" s="214"/>
      <c r="B150" s="215"/>
      <c r="C150" s="215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4"/>
      <c r="O150" s="214"/>
      <c r="P150" s="214"/>
      <c r="Q150" s="214"/>
      <c r="R150" s="214"/>
    </row>
    <row r="151" spans="1:18" ht="13.5" thickBot="1" x14ac:dyDescent="0.25">
      <c r="A151" s="214"/>
      <c r="B151" s="284"/>
      <c r="C151" s="218" t="s">
        <v>280</v>
      </c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4"/>
      <c r="O151" s="214"/>
      <c r="P151" s="214"/>
      <c r="Q151" s="214"/>
      <c r="R151" s="214"/>
    </row>
    <row r="152" spans="1:18" ht="12.75" x14ac:dyDescent="0.2">
      <c r="A152" s="214"/>
      <c r="B152" s="285"/>
      <c r="C152" s="215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4"/>
      <c r="O152" s="214"/>
      <c r="P152" s="214"/>
      <c r="Q152" s="214"/>
      <c r="R152" s="214"/>
    </row>
    <row r="153" spans="1:18" ht="12.75" x14ac:dyDescent="0.2">
      <c r="A153" s="214"/>
      <c r="B153" s="285"/>
      <c r="C153" s="215"/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4"/>
      <c r="O153" s="214"/>
      <c r="P153" s="214"/>
      <c r="Q153" s="214"/>
      <c r="R153" s="214"/>
    </row>
    <row r="154" spans="1:18" ht="15.75" x14ac:dyDescent="0.25">
      <c r="A154" s="214"/>
      <c r="B154" s="215"/>
      <c r="C154" s="286"/>
      <c r="D154" s="287"/>
      <c r="E154" s="793"/>
      <c r="F154" s="794"/>
      <c r="G154" s="794"/>
      <c r="H154" s="794"/>
      <c r="I154" s="215"/>
      <c r="J154" s="215"/>
      <c r="K154" s="215"/>
      <c r="L154" s="215"/>
      <c r="M154" s="215"/>
      <c r="N154" s="214"/>
      <c r="O154" s="214"/>
      <c r="P154" s="214"/>
      <c r="Q154" s="214"/>
      <c r="R154" s="214"/>
    </row>
  </sheetData>
  <mergeCells count="9">
    <mergeCell ref="B6:M6"/>
    <mergeCell ref="B56:M56"/>
    <mergeCell ref="B98:M98"/>
    <mergeCell ref="E154:H154"/>
    <mergeCell ref="C3:M3"/>
    <mergeCell ref="F5:G5"/>
    <mergeCell ref="H5:I5"/>
    <mergeCell ref="J5:K5"/>
    <mergeCell ref="L5:M5"/>
  </mergeCells>
  <pageMargins left="0.39370078740157483" right="0.39370078740157483" top="0" bottom="0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FF"/>
  </sheetPr>
  <dimension ref="A3:J61"/>
  <sheetViews>
    <sheetView workbookViewId="0">
      <selection activeCell="G60" sqref="G60"/>
    </sheetView>
  </sheetViews>
  <sheetFormatPr defaultRowHeight="12.75" x14ac:dyDescent="0.2"/>
  <cols>
    <col min="1" max="1" width="7.28515625" customWidth="1"/>
    <col min="2" max="2" width="56" customWidth="1"/>
    <col min="3" max="3" width="15.28515625" customWidth="1"/>
    <col min="4" max="4" width="19.7109375" customWidth="1"/>
    <col min="5" max="5" width="18.7109375" customWidth="1"/>
    <col min="6" max="7" width="18" customWidth="1"/>
  </cols>
  <sheetData>
    <row r="3" spans="1:10" ht="14.25" x14ac:dyDescent="0.2">
      <c r="A3" s="800" t="s">
        <v>122</v>
      </c>
      <c r="B3" s="800"/>
      <c r="C3" s="800"/>
      <c r="D3" s="800"/>
      <c r="E3" s="800"/>
      <c r="F3" s="800"/>
      <c r="G3" s="800"/>
    </row>
    <row r="4" spans="1:10" ht="15.75" x14ac:dyDescent="0.25">
      <c r="A4" s="801" t="s">
        <v>75</v>
      </c>
      <c r="B4" s="801"/>
      <c r="C4" s="801"/>
      <c r="D4" s="801"/>
      <c r="E4" s="801"/>
      <c r="F4" s="801"/>
      <c r="G4" s="801"/>
    </row>
    <row r="5" spans="1:10" ht="15.75" x14ac:dyDescent="0.25">
      <c r="A5" s="801" t="s">
        <v>123</v>
      </c>
      <c r="B5" s="801"/>
      <c r="C5" s="801"/>
      <c r="D5" s="801"/>
      <c r="E5" s="801"/>
      <c r="F5" s="801"/>
      <c r="G5" s="801"/>
    </row>
    <row r="6" spans="1:10" ht="15.75" x14ac:dyDescent="0.2">
      <c r="A6" s="802" t="s">
        <v>124</v>
      </c>
      <c r="B6" s="802"/>
      <c r="C6" s="802"/>
      <c r="D6" s="802"/>
      <c r="E6" s="802"/>
      <c r="F6" s="802"/>
      <c r="G6" s="802"/>
    </row>
    <row r="7" spans="1:10" ht="16.5" thickBot="1" x14ac:dyDescent="0.3">
      <c r="A7" s="92"/>
      <c r="B7" s="92"/>
      <c r="C7" s="92"/>
      <c r="D7" s="92"/>
      <c r="E7" s="92"/>
      <c r="F7" s="92"/>
      <c r="G7" s="93"/>
    </row>
    <row r="8" spans="1:10" ht="14.25" customHeight="1" x14ac:dyDescent="0.25">
      <c r="A8" s="94" t="s">
        <v>76</v>
      </c>
      <c r="B8" s="95" t="s">
        <v>77</v>
      </c>
      <c r="C8" s="94" t="s">
        <v>78</v>
      </c>
      <c r="D8" s="94" t="s">
        <v>79</v>
      </c>
      <c r="E8" s="96" t="s">
        <v>79</v>
      </c>
      <c r="F8" s="97" t="s">
        <v>78</v>
      </c>
      <c r="G8" s="803" t="s">
        <v>80</v>
      </c>
    </row>
    <row r="9" spans="1:10" ht="15" x14ac:dyDescent="0.25">
      <c r="A9" s="98" t="s">
        <v>81</v>
      </c>
      <c r="B9" s="99" t="s">
        <v>82</v>
      </c>
      <c r="C9" s="98" t="s">
        <v>83</v>
      </c>
      <c r="D9" s="98" t="s">
        <v>84</v>
      </c>
      <c r="E9" s="100" t="s">
        <v>85</v>
      </c>
      <c r="F9" s="101" t="s">
        <v>86</v>
      </c>
      <c r="G9" s="804"/>
    </row>
    <row r="10" spans="1:10" ht="15.75" thickBot="1" x14ac:dyDescent="0.3">
      <c r="A10" s="102"/>
      <c r="B10" s="103"/>
      <c r="C10" s="102"/>
      <c r="D10" s="104" t="s">
        <v>87</v>
      </c>
      <c r="E10" s="105"/>
      <c r="F10" s="104" t="s">
        <v>83</v>
      </c>
      <c r="G10" s="805"/>
    </row>
    <row r="11" spans="1:10" ht="16.5" thickBot="1" x14ac:dyDescent="0.3">
      <c r="A11" s="106">
        <v>1</v>
      </c>
      <c r="B11" s="107">
        <v>2</v>
      </c>
      <c r="C11" s="106">
        <v>3</v>
      </c>
      <c r="D11" s="106">
        <v>4</v>
      </c>
      <c r="E11" s="106">
        <v>5</v>
      </c>
      <c r="F11" s="106">
        <v>6</v>
      </c>
      <c r="G11" s="154">
        <v>7</v>
      </c>
    </row>
    <row r="12" spans="1:10" ht="15.75" x14ac:dyDescent="0.25">
      <c r="A12" s="131" t="s">
        <v>88</v>
      </c>
      <c r="B12" s="130" t="s">
        <v>89</v>
      </c>
      <c r="C12" s="131">
        <v>18</v>
      </c>
      <c r="D12" s="131">
        <v>7</v>
      </c>
      <c r="E12" s="131">
        <f>C12-D12-F12</f>
        <v>9</v>
      </c>
      <c r="F12" s="131">
        <v>2</v>
      </c>
      <c r="G12" s="135" t="e">
        <f>#REF!</f>
        <v>#REF!</v>
      </c>
      <c r="J12" s="118"/>
    </row>
    <row r="13" spans="1:10" ht="25.5" x14ac:dyDescent="0.25">
      <c r="A13" s="123"/>
      <c r="B13" s="125" t="s">
        <v>37</v>
      </c>
      <c r="C13" s="123"/>
      <c r="D13" s="123"/>
      <c r="E13" s="123"/>
      <c r="F13" s="133" t="s">
        <v>121</v>
      </c>
      <c r="G13" s="137"/>
      <c r="J13" s="118"/>
    </row>
    <row r="14" spans="1:10" ht="15.75" x14ac:dyDescent="0.25">
      <c r="A14" s="123"/>
      <c r="B14" s="122" t="s">
        <v>112</v>
      </c>
      <c r="C14" s="123"/>
      <c r="D14" s="123"/>
      <c r="E14" s="123"/>
      <c r="F14" s="123"/>
      <c r="G14" s="137">
        <v>25</v>
      </c>
      <c r="J14" s="118"/>
    </row>
    <row r="15" spans="1:10" ht="15.75" x14ac:dyDescent="0.25">
      <c r="A15" s="123"/>
      <c r="B15" s="122" t="s">
        <v>113</v>
      </c>
      <c r="C15" s="123"/>
      <c r="D15" s="123"/>
      <c r="E15" s="123"/>
      <c r="F15" s="123"/>
      <c r="G15" s="137">
        <v>10</v>
      </c>
      <c r="J15" s="118"/>
    </row>
    <row r="16" spans="1:10" ht="15.75" x14ac:dyDescent="0.25">
      <c r="A16" s="123"/>
      <c r="B16" s="122" t="s">
        <v>114</v>
      </c>
      <c r="C16" s="123"/>
      <c r="D16" s="123"/>
      <c r="E16" s="123"/>
      <c r="F16" s="123"/>
      <c r="G16" s="137">
        <v>90</v>
      </c>
      <c r="J16" s="118"/>
    </row>
    <row r="17" spans="1:10" ht="63.75" x14ac:dyDescent="0.25">
      <c r="A17" s="123"/>
      <c r="B17" s="122" t="s">
        <v>115</v>
      </c>
      <c r="C17" s="123"/>
      <c r="D17" s="123"/>
      <c r="E17" s="123"/>
      <c r="F17" s="123"/>
      <c r="G17" s="137">
        <v>35</v>
      </c>
      <c r="J17" s="118"/>
    </row>
    <row r="18" spans="1:10" ht="25.5" x14ac:dyDescent="0.25">
      <c r="A18" s="123"/>
      <c r="B18" s="125" t="s">
        <v>116</v>
      </c>
      <c r="C18" s="123"/>
      <c r="D18" s="123"/>
      <c r="E18" s="123"/>
      <c r="F18" s="133" t="s">
        <v>121</v>
      </c>
      <c r="G18" s="137"/>
      <c r="J18" s="118"/>
    </row>
    <row r="19" spans="1:10" ht="15.75" x14ac:dyDescent="0.25">
      <c r="A19" s="123"/>
      <c r="B19" s="121" t="s">
        <v>38</v>
      </c>
      <c r="C19" s="123"/>
      <c r="D19" s="123"/>
      <c r="E19" s="123"/>
      <c r="F19" s="123"/>
      <c r="G19" s="137">
        <v>20</v>
      </c>
      <c r="J19" s="118"/>
    </row>
    <row r="20" spans="1:10" ht="21.6" customHeight="1" x14ac:dyDescent="0.25">
      <c r="A20" s="123"/>
      <c r="B20" s="121" t="s">
        <v>35</v>
      </c>
      <c r="C20" s="123"/>
      <c r="D20" s="123"/>
      <c r="E20" s="123"/>
      <c r="F20" s="134"/>
      <c r="G20" s="137">
        <v>40</v>
      </c>
      <c r="J20" s="118"/>
    </row>
    <row r="21" spans="1:10" ht="25.5" x14ac:dyDescent="0.25">
      <c r="A21" s="123"/>
      <c r="B21" s="122" t="s">
        <v>36</v>
      </c>
      <c r="C21" s="123"/>
      <c r="D21" s="123"/>
      <c r="E21" s="123"/>
      <c r="F21" s="123"/>
      <c r="G21" s="137">
        <v>5</v>
      </c>
      <c r="J21" s="118"/>
    </row>
    <row r="22" spans="1:10" ht="15.75" x14ac:dyDescent="0.25">
      <c r="A22" s="129" t="s">
        <v>90</v>
      </c>
      <c r="B22" s="130" t="s">
        <v>91</v>
      </c>
      <c r="C22" s="129">
        <f>5+7</f>
        <v>12</v>
      </c>
      <c r="D22" s="131">
        <v>2</v>
      </c>
      <c r="E22" s="131">
        <f>C22-D22-F22</f>
        <v>3</v>
      </c>
      <c r="F22" s="131">
        <v>7</v>
      </c>
      <c r="G22" s="135" t="e">
        <f>#REF!</f>
        <v>#REF!</v>
      </c>
    </row>
    <row r="23" spans="1:10" ht="25.5" x14ac:dyDescent="0.25">
      <c r="A23" s="108"/>
      <c r="B23" s="126" t="s">
        <v>26</v>
      </c>
      <c r="C23" s="108"/>
      <c r="D23" s="123"/>
      <c r="E23" s="123"/>
      <c r="F23" s="133" t="s">
        <v>121</v>
      </c>
      <c r="G23" s="137"/>
    </row>
    <row r="24" spans="1:10" s="140" customFormat="1" ht="15.75" x14ac:dyDescent="0.25">
      <c r="A24" s="142"/>
      <c r="B24" s="126" t="s">
        <v>27</v>
      </c>
      <c r="C24" s="142"/>
      <c r="D24" s="141"/>
      <c r="E24" s="141"/>
      <c r="F24" s="133" t="s">
        <v>121</v>
      </c>
      <c r="G24" s="137"/>
    </row>
    <row r="25" spans="1:10" s="140" customFormat="1" ht="15.75" x14ac:dyDescent="0.25">
      <c r="A25" s="142"/>
      <c r="B25" s="126" t="s">
        <v>28</v>
      </c>
      <c r="C25" s="142"/>
      <c r="D25" s="141"/>
      <c r="E25" s="141"/>
      <c r="F25" s="133" t="s">
        <v>121</v>
      </c>
      <c r="G25" s="137"/>
    </row>
    <row r="26" spans="1:10" ht="25.5" x14ac:dyDescent="0.25">
      <c r="A26" s="108"/>
      <c r="B26" s="126" t="s">
        <v>101</v>
      </c>
      <c r="C26" s="108"/>
      <c r="D26" s="123"/>
      <c r="E26" s="123"/>
      <c r="F26" s="133" t="s">
        <v>121</v>
      </c>
      <c r="G26" s="137"/>
    </row>
    <row r="27" spans="1:10" ht="15.75" x14ac:dyDescent="0.25">
      <c r="A27" s="108"/>
      <c r="B27" s="128" t="s">
        <v>98</v>
      </c>
      <c r="C27" s="108"/>
      <c r="D27" s="123"/>
      <c r="E27" s="123"/>
      <c r="F27" s="133" t="s">
        <v>121</v>
      </c>
      <c r="G27" s="137"/>
    </row>
    <row r="28" spans="1:10" ht="38.25" x14ac:dyDescent="0.25">
      <c r="A28" s="108"/>
      <c r="B28" s="128" t="s">
        <v>29</v>
      </c>
      <c r="C28" s="108"/>
      <c r="D28" s="123"/>
      <c r="E28" s="123"/>
      <c r="F28" s="133" t="s">
        <v>121</v>
      </c>
      <c r="G28" s="137"/>
    </row>
    <row r="29" spans="1:10" ht="25.5" x14ac:dyDescent="0.25">
      <c r="A29" s="108"/>
      <c r="B29" s="32" t="s">
        <v>30</v>
      </c>
      <c r="C29" s="108"/>
      <c r="D29" s="123"/>
      <c r="E29" s="123"/>
      <c r="F29" s="134"/>
      <c r="G29" s="137">
        <v>50</v>
      </c>
    </row>
    <row r="30" spans="1:10" ht="25.5" x14ac:dyDescent="0.25">
      <c r="A30" s="108"/>
      <c r="B30" s="128" t="s">
        <v>99</v>
      </c>
      <c r="C30" s="108"/>
      <c r="D30" s="123"/>
      <c r="E30" s="123"/>
      <c r="F30" s="133" t="s">
        <v>121</v>
      </c>
      <c r="G30" s="137"/>
    </row>
    <row r="31" spans="1:10" s="140" customFormat="1" ht="25.5" x14ac:dyDescent="0.25">
      <c r="A31" s="142"/>
      <c r="B31" s="139" t="s">
        <v>102</v>
      </c>
      <c r="C31" s="142"/>
      <c r="D31" s="141"/>
      <c r="E31" s="141"/>
      <c r="F31" s="134"/>
      <c r="G31" s="137">
        <v>50</v>
      </c>
    </row>
    <row r="32" spans="1:10" ht="15.75" x14ac:dyDescent="0.25">
      <c r="A32" s="129" t="s">
        <v>92</v>
      </c>
      <c r="B32" s="130" t="s">
        <v>93</v>
      </c>
      <c r="C32" s="129">
        <v>10</v>
      </c>
      <c r="D32" s="131">
        <v>1</v>
      </c>
      <c r="E32" s="131">
        <f t="shared" ref="E32:E57" si="0">C32-D32-F32</f>
        <v>6</v>
      </c>
      <c r="F32" s="131">
        <v>3</v>
      </c>
      <c r="G32" s="138" t="e">
        <f>#REF!</f>
        <v>#REF!</v>
      </c>
    </row>
    <row r="33" spans="1:7" s="132" customFormat="1" ht="15.75" x14ac:dyDescent="0.25">
      <c r="A33" s="108"/>
      <c r="B33" s="127" t="s">
        <v>97</v>
      </c>
      <c r="C33" s="108"/>
      <c r="D33" s="123"/>
      <c r="E33" s="123"/>
      <c r="F33" s="133" t="s">
        <v>121</v>
      </c>
      <c r="G33" s="137"/>
    </row>
    <row r="34" spans="1:7" s="132" customFormat="1" ht="25.5" x14ac:dyDescent="0.25">
      <c r="A34" s="153"/>
      <c r="B34" s="151" t="s">
        <v>42</v>
      </c>
      <c r="C34" s="153"/>
      <c r="D34" s="152"/>
      <c r="E34" s="152"/>
      <c r="F34" s="134"/>
      <c r="G34" s="137">
        <v>5</v>
      </c>
    </row>
    <row r="35" spans="1:7" s="132" customFormat="1" ht="25.5" x14ac:dyDescent="0.25">
      <c r="A35" s="108"/>
      <c r="B35" s="126" t="s">
        <v>41</v>
      </c>
      <c r="C35" s="108"/>
      <c r="D35" s="123"/>
      <c r="E35" s="123"/>
      <c r="F35" s="133" t="s">
        <v>121</v>
      </c>
      <c r="G35" s="137"/>
    </row>
    <row r="36" spans="1:7" ht="25.5" x14ac:dyDescent="0.25">
      <c r="A36" s="108"/>
      <c r="B36" s="126" t="s">
        <v>40</v>
      </c>
      <c r="C36" s="108"/>
      <c r="D36" s="123"/>
      <c r="E36" s="123"/>
      <c r="F36" s="133" t="s">
        <v>121</v>
      </c>
      <c r="G36" s="137"/>
    </row>
    <row r="37" spans="1:7" ht="15.75" x14ac:dyDescent="0.25">
      <c r="A37" s="129" t="s">
        <v>94</v>
      </c>
      <c r="B37" s="130" t="s">
        <v>55</v>
      </c>
      <c r="C37" s="129">
        <v>88</v>
      </c>
      <c r="D37" s="131">
        <v>10</v>
      </c>
      <c r="E37" s="131">
        <f t="shared" si="0"/>
        <v>69</v>
      </c>
      <c r="F37" s="131">
        <v>9</v>
      </c>
      <c r="G37" s="135" t="e">
        <f>#REF!</f>
        <v>#REF!</v>
      </c>
    </row>
    <row r="38" spans="1:7" s="144" customFormat="1" ht="15.75" x14ac:dyDescent="0.25">
      <c r="A38" s="147"/>
      <c r="B38" s="145" t="s">
        <v>43</v>
      </c>
      <c r="C38" s="147"/>
      <c r="D38" s="146"/>
      <c r="E38" s="146"/>
      <c r="F38" s="146"/>
      <c r="G38" s="148">
        <v>10</v>
      </c>
    </row>
    <row r="39" spans="1:7" ht="25.5" x14ac:dyDescent="0.25">
      <c r="A39" s="108"/>
      <c r="B39" s="31" t="s">
        <v>109</v>
      </c>
      <c r="C39" s="108"/>
      <c r="D39" s="123"/>
      <c r="E39" s="123"/>
      <c r="F39" s="123"/>
      <c r="G39" s="137">
        <v>30</v>
      </c>
    </row>
    <row r="40" spans="1:7" ht="25.5" x14ac:dyDescent="0.25">
      <c r="A40" s="108"/>
      <c r="B40" s="119" t="s">
        <v>45</v>
      </c>
      <c r="C40" s="108"/>
      <c r="D40" s="123"/>
      <c r="E40" s="123"/>
      <c r="F40" s="123"/>
      <c r="G40" s="137">
        <v>50</v>
      </c>
    </row>
    <row r="41" spans="1:7" ht="15.75" x14ac:dyDescent="0.25">
      <c r="A41" s="108"/>
      <c r="B41" s="119" t="s">
        <v>46</v>
      </c>
      <c r="C41" s="108"/>
      <c r="D41" s="123"/>
      <c r="E41" s="123"/>
      <c r="F41" s="123"/>
      <c r="G41" s="137">
        <v>50</v>
      </c>
    </row>
    <row r="42" spans="1:7" ht="15.75" x14ac:dyDescent="0.25">
      <c r="A42" s="108"/>
      <c r="B42" s="120" t="s">
        <v>47</v>
      </c>
      <c r="C42" s="108"/>
      <c r="D42" s="123"/>
      <c r="E42" s="123"/>
      <c r="F42" s="123"/>
      <c r="G42" s="137">
        <v>15</v>
      </c>
    </row>
    <row r="43" spans="1:7" ht="15.75" x14ac:dyDescent="0.25">
      <c r="A43" s="108"/>
      <c r="B43" s="143" t="s">
        <v>118</v>
      </c>
      <c r="C43" s="108"/>
      <c r="D43" s="123"/>
      <c r="E43" s="123"/>
      <c r="F43" s="133" t="s">
        <v>121</v>
      </c>
      <c r="G43" s="137"/>
    </row>
    <row r="44" spans="1:7" ht="25.5" x14ac:dyDescent="0.25">
      <c r="A44" s="108"/>
      <c r="B44" s="143" t="s">
        <v>119</v>
      </c>
      <c r="C44" s="108"/>
      <c r="D44" s="123"/>
      <c r="E44" s="123"/>
      <c r="F44" s="133" t="s">
        <v>121</v>
      </c>
      <c r="G44" s="137"/>
    </row>
    <row r="45" spans="1:7" ht="15.75" x14ac:dyDescent="0.25">
      <c r="A45" s="108"/>
      <c r="B45" s="143" t="s">
        <v>120</v>
      </c>
      <c r="C45" s="108"/>
      <c r="D45" s="123"/>
      <c r="E45" s="123"/>
      <c r="F45" s="133" t="s">
        <v>121</v>
      </c>
      <c r="G45" s="137"/>
    </row>
    <row r="46" spans="1:7" s="144" customFormat="1" ht="15.75" x14ac:dyDescent="0.25">
      <c r="A46" s="147"/>
      <c r="B46" s="143" t="s">
        <v>47</v>
      </c>
      <c r="C46" s="147"/>
      <c r="D46" s="146"/>
      <c r="E46" s="146"/>
      <c r="F46" s="133" t="s">
        <v>121</v>
      </c>
      <c r="G46" s="137"/>
    </row>
    <row r="47" spans="1:7" s="144" customFormat="1" ht="15.75" x14ac:dyDescent="0.25">
      <c r="A47" s="147"/>
      <c r="B47" s="143" t="s">
        <v>48</v>
      </c>
      <c r="C47" s="147"/>
      <c r="D47" s="146"/>
      <c r="E47" s="146"/>
      <c r="F47" s="133" t="s">
        <v>121</v>
      </c>
      <c r="G47" s="137"/>
    </row>
    <row r="48" spans="1:7" s="155" customFormat="1" ht="25.5" x14ac:dyDescent="0.25">
      <c r="A48" s="159"/>
      <c r="B48" s="143" t="s">
        <v>50</v>
      </c>
      <c r="C48" s="159"/>
      <c r="D48" s="158"/>
      <c r="E48" s="158"/>
      <c r="F48" s="133" t="s">
        <v>121</v>
      </c>
      <c r="G48" s="137"/>
    </row>
    <row r="49" spans="1:7" s="155" customFormat="1" ht="15.75" x14ac:dyDescent="0.25">
      <c r="A49" s="159"/>
      <c r="B49" s="156" t="s">
        <v>53</v>
      </c>
      <c r="C49" s="159"/>
      <c r="D49" s="158"/>
      <c r="E49" s="158"/>
      <c r="F49" s="134"/>
      <c r="G49" s="137">
        <v>50</v>
      </c>
    </row>
    <row r="50" spans="1:7" s="155" customFormat="1" ht="25.5" x14ac:dyDescent="0.25">
      <c r="A50" s="159"/>
      <c r="B50" s="126" t="s">
        <v>110</v>
      </c>
      <c r="C50" s="159"/>
      <c r="D50" s="158"/>
      <c r="E50" s="158"/>
      <c r="F50" s="133" t="s">
        <v>121</v>
      </c>
      <c r="G50" s="137"/>
    </row>
    <row r="51" spans="1:7" s="155" customFormat="1" ht="15.75" x14ac:dyDescent="0.25">
      <c r="A51" s="159"/>
      <c r="B51" s="126" t="s">
        <v>52</v>
      </c>
      <c r="C51" s="159"/>
      <c r="D51" s="158"/>
      <c r="E51" s="158"/>
      <c r="F51" s="133" t="s">
        <v>121</v>
      </c>
      <c r="G51" s="137"/>
    </row>
    <row r="52" spans="1:7" s="155" customFormat="1" ht="15.75" x14ac:dyDescent="0.25">
      <c r="A52" s="159"/>
      <c r="B52" s="157" t="s">
        <v>103</v>
      </c>
      <c r="C52" s="159"/>
      <c r="D52" s="158"/>
      <c r="E52" s="158"/>
      <c r="F52" s="134"/>
      <c r="G52" s="137">
        <v>30</v>
      </c>
    </row>
    <row r="53" spans="1:7" s="155" customFormat="1" ht="15.75" x14ac:dyDescent="0.25">
      <c r="A53" s="159"/>
      <c r="B53" s="157" t="s">
        <v>104</v>
      </c>
      <c r="C53" s="159"/>
      <c r="D53" s="158"/>
      <c r="E53" s="158"/>
      <c r="F53" s="134"/>
      <c r="G53" s="137">
        <v>30</v>
      </c>
    </row>
    <row r="54" spans="1:7" s="155" customFormat="1" ht="15.75" x14ac:dyDescent="0.25">
      <c r="A54" s="159"/>
      <c r="B54" s="157" t="s">
        <v>117</v>
      </c>
      <c r="C54" s="159"/>
      <c r="D54" s="158"/>
      <c r="E54" s="158"/>
      <c r="F54" s="134"/>
      <c r="G54" s="137">
        <v>30</v>
      </c>
    </row>
    <row r="55" spans="1:7" s="155" customFormat="1" ht="15.75" x14ac:dyDescent="0.25">
      <c r="A55" s="159"/>
      <c r="B55" s="149" t="s">
        <v>57</v>
      </c>
      <c r="C55" s="159"/>
      <c r="D55" s="158"/>
      <c r="E55" s="158"/>
      <c r="F55" s="133" t="s">
        <v>121</v>
      </c>
      <c r="G55" s="137"/>
    </row>
    <row r="56" spans="1:7" ht="15.75" x14ac:dyDescent="0.25">
      <c r="A56" s="108"/>
      <c r="B56" s="41" t="s">
        <v>111</v>
      </c>
      <c r="C56" s="108"/>
      <c r="D56" s="123"/>
      <c r="E56" s="123"/>
      <c r="F56" s="123"/>
      <c r="G56" s="137">
        <v>10</v>
      </c>
    </row>
    <row r="57" spans="1:7" ht="16.5" thickBot="1" x14ac:dyDescent="0.3">
      <c r="A57" s="129" t="s">
        <v>95</v>
      </c>
      <c r="B57" s="130" t="s">
        <v>8</v>
      </c>
      <c r="C57" s="129">
        <v>3</v>
      </c>
      <c r="D57" s="131">
        <v>0</v>
      </c>
      <c r="E57" s="131">
        <f t="shared" si="0"/>
        <v>2</v>
      </c>
      <c r="F57" s="131">
        <v>1</v>
      </c>
      <c r="G57" s="135" t="e">
        <f>#REF!</f>
        <v>#REF!</v>
      </c>
    </row>
    <row r="58" spans="1:7" ht="15.75" x14ac:dyDescent="0.25">
      <c r="A58" s="108"/>
      <c r="B58" s="150" t="s">
        <v>33</v>
      </c>
      <c r="C58" s="108"/>
      <c r="D58" s="123"/>
      <c r="E58" s="123"/>
      <c r="F58" s="133" t="s">
        <v>121</v>
      </c>
      <c r="G58" s="117"/>
    </row>
    <row r="59" spans="1:7" ht="15.75" x14ac:dyDescent="0.25">
      <c r="A59" s="109"/>
      <c r="B59" s="110" t="s">
        <v>96</v>
      </c>
      <c r="C59" s="111">
        <f>SUM(C12:C57)</f>
        <v>131</v>
      </c>
      <c r="D59" s="111">
        <f>SUM(D12:D57)</f>
        <v>20</v>
      </c>
      <c r="E59" s="111">
        <f>SUM(E12:E57)</f>
        <v>89</v>
      </c>
      <c r="F59" s="111">
        <f>F12+F22+F32+F37+F57</f>
        <v>22</v>
      </c>
      <c r="G59" s="136" t="e">
        <f>#REF!</f>
        <v>#REF!</v>
      </c>
    </row>
    <row r="60" spans="1:7" ht="16.5" thickBot="1" x14ac:dyDescent="0.3">
      <c r="A60" s="112"/>
      <c r="B60" s="113"/>
      <c r="C60" s="114"/>
      <c r="D60" s="112"/>
      <c r="E60" s="112"/>
      <c r="F60" s="112"/>
      <c r="G60" s="115"/>
    </row>
    <row r="61" spans="1:7" x14ac:dyDescent="0.2">
      <c r="A61" s="116"/>
      <c r="B61" s="799"/>
      <c r="C61" s="799"/>
      <c r="D61" s="799"/>
      <c r="E61" s="799"/>
      <c r="F61" s="799"/>
      <c r="G61" s="799"/>
    </row>
  </sheetData>
  <mergeCells count="6">
    <mergeCell ref="B61:G61"/>
    <mergeCell ref="A3:G3"/>
    <mergeCell ref="A4:G4"/>
    <mergeCell ref="A5:G5"/>
    <mergeCell ref="A6:G6"/>
    <mergeCell ref="G8:G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план общий</vt:lpstr>
      <vt:lpstr>ПРИЛОЖЕНИЕ №2</vt:lpstr>
      <vt:lpstr>ГПР по ремонту сетей ТВС</vt:lpstr>
      <vt:lpstr>Отчет для совещ.</vt:lpstr>
      <vt:lpstr>'ПРИЛОЖЕНИЕ №2'!Область_печати</vt:lpstr>
    </vt:vector>
  </TitlesOfParts>
  <Company>Айхальский ГОК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Михаил С. Головнев</dc:creator>
  <cp:lastModifiedBy>User</cp:lastModifiedBy>
  <cp:lastPrinted>2025-06-19T06:16:36Z</cp:lastPrinted>
  <dcterms:created xsi:type="dcterms:W3CDTF">2001-03-23T10:24:00Z</dcterms:created>
  <dcterms:modified xsi:type="dcterms:W3CDTF">2025-06-19T06:18:50Z</dcterms:modified>
</cp:coreProperties>
</file>