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10" yWindow="-110" windowWidth="19420" windowHeight="10420"/>
  </bookViews>
  <sheets>
    <sheet name="оценка эффективности" sheetId="1" r:id="rId1"/>
    <sheet name="рейтинг эффти" sheetId="2" r:id="rId2"/>
  </sheets>
  <definedNames>
    <definedName name="_xlnm.Print_Area" localSheetId="0">'оценка эффективности'!$A$1:$J$215</definedName>
  </definedNames>
  <calcPr calcId="125725"/>
</workbook>
</file>

<file path=xl/calcChain.xml><?xml version="1.0" encoding="utf-8"?>
<calcChain xmlns="http://schemas.openxmlformats.org/spreadsheetml/2006/main">
  <c r="I213" i="1"/>
  <c r="H213"/>
  <c r="J213"/>
  <c r="J209"/>
  <c r="G209"/>
  <c r="F211"/>
  <c r="F210"/>
  <c r="G207"/>
  <c r="F208"/>
  <c r="I152"/>
  <c r="H152"/>
  <c r="I106"/>
  <c r="H106"/>
  <c r="J103"/>
  <c r="J207" l="1"/>
  <c r="F197" l="1"/>
  <c r="F195"/>
  <c r="F179"/>
  <c r="G179" s="1"/>
  <c r="I171"/>
  <c r="H171"/>
  <c r="F79"/>
  <c r="H64"/>
  <c r="I64"/>
  <c r="G37" l="1"/>
  <c r="F36" l="1"/>
  <c r="I20" l="1"/>
  <c r="H20"/>
  <c r="J17"/>
  <c r="I198" l="1"/>
  <c r="H198"/>
  <c r="I188"/>
  <c r="H188"/>
  <c r="I163" l="1"/>
  <c r="H163"/>
  <c r="I180" l="1"/>
  <c r="H180"/>
  <c r="J105" l="1"/>
  <c r="J161" l="1"/>
  <c r="F162"/>
  <c r="J11" l="1"/>
  <c r="F12"/>
  <c r="F9"/>
  <c r="I141" l="1"/>
  <c r="H141"/>
  <c r="I123"/>
  <c r="H123"/>
  <c r="I80"/>
  <c r="H80"/>
  <c r="I71"/>
  <c r="H71"/>
  <c r="I88"/>
  <c r="H88"/>
  <c r="J14" l="1"/>
  <c r="F196" l="1"/>
  <c r="G194" s="1"/>
  <c r="F31"/>
  <c r="J186"/>
  <c r="J188" s="1"/>
  <c r="J194" l="1"/>
  <c r="J198" s="1"/>
  <c r="J179"/>
  <c r="F30" l="1"/>
  <c r="G28" s="1"/>
  <c r="F178" l="1"/>
  <c r="G178" s="1"/>
  <c r="J178" s="1"/>
  <c r="J180" s="1"/>
  <c r="J140"/>
  <c r="F131"/>
  <c r="F130"/>
  <c r="G129" s="1"/>
  <c r="F116"/>
  <c r="F113"/>
  <c r="F96"/>
  <c r="F95"/>
  <c r="F86"/>
  <c r="F78"/>
  <c r="G77" s="1"/>
  <c r="G94" l="1"/>
  <c r="G86" l="1"/>
  <c r="J169" l="1"/>
  <c r="J171" s="1"/>
  <c r="J98" l="1"/>
  <c r="J97"/>
  <c r="J159"/>
  <c r="J163" s="1"/>
  <c r="F151"/>
  <c r="F150"/>
  <c r="F149"/>
  <c r="J148"/>
  <c r="J147"/>
  <c r="J152" s="1"/>
  <c r="J138"/>
  <c r="J135"/>
  <c r="F134"/>
  <c r="J133"/>
  <c r="J132"/>
  <c r="J129"/>
  <c r="J115"/>
  <c r="J114"/>
  <c r="F117"/>
  <c r="F118"/>
  <c r="F112"/>
  <c r="G112" s="1"/>
  <c r="J112" s="1"/>
  <c r="J119"/>
  <c r="J101"/>
  <c r="F100"/>
  <c r="F99"/>
  <c r="J94"/>
  <c r="F87"/>
  <c r="G87" s="1"/>
  <c r="J87" s="1"/>
  <c r="J77"/>
  <c r="J80" s="1"/>
  <c r="F70"/>
  <c r="G70" s="1"/>
  <c r="J70" s="1"/>
  <c r="J71" s="1"/>
  <c r="J62"/>
  <c r="F61"/>
  <c r="F60"/>
  <c r="G59" s="1"/>
  <c r="F27"/>
  <c r="G26" s="1"/>
  <c r="F35"/>
  <c r="F34"/>
  <c r="F13"/>
  <c r="J106" l="1"/>
  <c r="J141"/>
  <c r="J33"/>
  <c r="J28"/>
  <c r="J123"/>
  <c r="J59"/>
  <c r="J26"/>
  <c r="J37"/>
  <c r="J86"/>
  <c r="J88" s="1"/>
  <c r="J8"/>
  <c r="J20" s="1"/>
  <c r="J64" l="1"/>
</calcChain>
</file>

<file path=xl/sharedStrings.xml><?xml version="1.0" encoding="utf-8"?>
<sst xmlns="http://schemas.openxmlformats.org/spreadsheetml/2006/main" count="406" uniqueCount="187">
  <si>
    <t>№ п/п</t>
  </si>
  <si>
    <t>Задача</t>
  </si>
  <si>
    <t>S - соотношение достигнутых плановых показателей</t>
  </si>
  <si>
    <t>Rплан-планируемое значение показателя</t>
  </si>
  <si>
    <t>Rфакт-фактическое значение показателя</t>
  </si>
  <si>
    <t>ед.изм.</t>
  </si>
  <si>
    <t>кв.м.</t>
  </si>
  <si>
    <t>шт.</t>
  </si>
  <si>
    <t>Vфакт-объем фактического финансирования</t>
  </si>
  <si>
    <t>Vплан-объем запланированного финансирования</t>
  </si>
  <si>
    <t>Iрез-индекс результативности (средний показатель задач)</t>
  </si>
  <si>
    <t>Iэфф-индекс эффективности ((Vфакт*Iрез)/Vплан)</t>
  </si>
  <si>
    <t>Оценка эффективности по программе</t>
  </si>
  <si>
    <t>Сохранение, реабилитация и развитие существующего озеленения поселка</t>
  </si>
  <si>
    <t>Организация работ по цветочному оформлению поселка, посадка цветов</t>
  </si>
  <si>
    <t>Мероприятия по улучшению внешнего облика поселковых территорий</t>
  </si>
  <si>
    <t>Сохранение памятников культурного наследия</t>
  </si>
  <si>
    <t>м2</t>
  </si>
  <si>
    <t>Мероприятия по благоустройству внутриквартальных территорий многоквартирных домов и территорий общего пользования</t>
  </si>
  <si>
    <t>Мероприятия по энергосбережения уличного освещения</t>
  </si>
  <si>
    <t>Обслуживание уличного освещения</t>
  </si>
  <si>
    <t>км</t>
  </si>
  <si>
    <t>Организация и содержание мест захоронения</t>
  </si>
  <si>
    <t>семей</t>
  </si>
  <si>
    <t>Улучшение жилищных условий молодым семьям, с помощью субсидий</t>
  </si>
  <si>
    <t xml:space="preserve">Переселение граждан </t>
  </si>
  <si>
    <t>чел</t>
  </si>
  <si>
    <t>Мероприятия в области социальной политики</t>
  </si>
  <si>
    <t>Оказание материальной помощи гражданам</t>
  </si>
  <si>
    <t xml:space="preserve">Общие вопросы развития и сохранение культуры, касающиеся организации и развития деятельности в области:
- искусства;
- культурного наследия;
- народного творчества и социально-культурной деятельности;
- проведение культурно – массовых мероприятий, концертов и акций, приуроченных к городским, республиканским и всероссийским праздничным датам;
-  технического оснащения учреждений культуры;
-  информационного обеспечения.
</t>
  </si>
  <si>
    <t>Дети Айхала в сфере театрального, музыкального, художественного образования», освещающие развитие по направлениям:
- Создание Поселкового  Молодежного театра-студии «Шанс»;
- Создание вокальной студии, клуба бардовской песни;
- Организация работы направления «СубКУЛЬТУРА»Задача 2     развитие духовно богатой, свободной, творчески мыслящей личности, ориентированной на высокие духовно-нравственные ценности;</t>
  </si>
  <si>
    <t>Поддержка и развитие чтения в МО «Поселок Айхал»</t>
  </si>
  <si>
    <t>ед</t>
  </si>
  <si>
    <t>Увеличение клубов, кружков и общественных организаций</t>
  </si>
  <si>
    <t>Увеличение числа участвующих в творческих коллективах</t>
  </si>
  <si>
    <t>Увеличение количества читателей и посетителей</t>
  </si>
  <si>
    <t>шт</t>
  </si>
  <si>
    <t>Укрепление МТБ спортивных учреждений</t>
  </si>
  <si>
    <t>Организация и проведение спортивно-массовых соревнований, фестивалей спорта</t>
  </si>
  <si>
    <t>Увеличение клубов, спортивных секций</t>
  </si>
  <si>
    <t>Увеличение количества жителей, учавствующих в спортивно-массовых мероприятиях</t>
  </si>
  <si>
    <t>Увеличение числа учавствующих в спортивных соревнованиях</t>
  </si>
  <si>
    <t>Увеличение количества спортсменов, занявших призовые места в соревнованиях различного уровня</t>
  </si>
  <si>
    <t>Развитие и совершенствование системы гражданско-патриотического воспитания молодежи</t>
  </si>
  <si>
    <t>Поддержка талантливой молодежи</t>
  </si>
  <si>
    <t>Организация оздоровления и отдыха молодежи</t>
  </si>
  <si>
    <t>Поддержка социальных молодежных инициатив</t>
  </si>
  <si>
    <t>Обеспечение доступа субъектов МСП к финансовой, имущественной поддержке, оказываемой в рамках программы поддержки МСП</t>
  </si>
  <si>
    <t>Количество СМСП получивших субсидии из средств бюджета МО</t>
  </si>
  <si>
    <t>Количество СМСП арендуемых помещения принадлежащие МО</t>
  </si>
  <si>
    <t>Количество арендуемых СМСП земельных участков принадлежащих МО</t>
  </si>
  <si>
    <t>Индекс эффективности</t>
  </si>
  <si>
    <t>Приложение №2</t>
  </si>
  <si>
    <t>Приложение №1</t>
  </si>
  <si>
    <t>кол-во</t>
  </si>
  <si>
    <t>Увеличение количества общегородских мероприятий, проведенных учреждениями культуры</t>
  </si>
  <si>
    <t>мероприятия</t>
  </si>
  <si>
    <t>Увеличение количества жителей муниципального образования, учавствующих в массовых поселковых мероприятиях</t>
  </si>
  <si>
    <t>чел.</t>
  </si>
  <si>
    <t>Увеличение количества общегородских мероприятий, проведенных учреждениями спорта</t>
  </si>
  <si>
    <t>Организация занятости студентов</t>
  </si>
  <si>
    <t>Увеличение количества молодежных организаций и объединений</t>
  </si>
  <si>
    <t>Увеличение количества мероприятий с привлечением воспитанников военно-патриотических клубов, общественных объединений</t>
  </si>
  <si>
    <t>мероприятий</t>
  </si>
  <si>
    <t>Увеличение количества обладателей грантов и стипендий из числа молодежи</t>
  </si>
  <si>
    <t>Увеличение количества мероприятий, направленных на популяризацию ЗОЖ, активного отдыха, массового оздоровления</t>
  </si>
  <si>
    <t>Увеличение количества выездных мероприятий районного и республиканского уровня</t>
  </si>
  <si>
    <t>Увеличение количества инициатив</t>
  </si>
  <si>
    <t>организация транспортного обслуживания граждан с ограниченными возможностями</t>
  </si>
  <si>
    <t>Оказание материальной помощи детям из неблагополучных, малоимущих и многодетных семей</t>
  </si>
  <si>
    <t>Ямочный ремонт дорог</t>
  </si>
  <si>
    <t>Содержание мест захоронения</t>
  </si>
  <si>
    <t>Работа ВПК "Верные сыны России"</t>
  </si>
  <si>
    <t>Увеличение выездных спортивных соревнований областного и всероссийского уровня</t>
  </si>
  <si>
    <t>детей</t>
  </si>
  <si>
    <t>Благоустройство придомовой территории и наиболее посещаемой общественной территории</t>
  </si>
  <si>
    <t xml:space="preserve"> Качественная оценка подпрограмм: высокий уровень эффективности.</t>
  </si>
  <si>
    <t>Качественная оценка подпрограммы: запланированный уровень</t>
  </si>
  <si>
    <t>эффективности.</t>
  </si>
  <si>
    <t>Качественная оценка подпрограммы: низкий уровень эффективности</t>
  </si>
  <si>
    <r>
      <t>Значение показателя: 0,9 &lt;=I</t>
    </r>
    <r>
      <rPr>
        <vertAlign val="subscript"/>
        <sz val="11"/>
        <color theme="1"/>
        <rFont val="Times New Roman"/>
        <family val="1"/>
        <charset val="204"/>
      </rPr>
      <t xml:space="preserve">э </t>
    </r>
    <r>
      <rPr>
        <sz val="11"/>
        <color theme="1"/>
        <rFont val="Times New Roman"/>
        <family val="1"/>
        <charset val="204"/>
      </rPr>
      <t>&lt;= 1,1.</t>
    </r>
  </si>
  <si>
    <r>
      <t xml:space="preserve"> Значение показателя: 0,8 &lt;=I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э </t>
    </r>
    <r>
      <rPr>
        <sz val="11"/>
        <color theme="1"/>
        <rFont val="Times New Roman"/>
        <family val="1"/>
        <charset val="204"/>
      </rPr>
      <t>&lt; 0,9.</t>
    </r>
  </si>
  <si>
    <r>
      <t>Значение показателя:  I</t>
    </r>
    <r>
      <rPr>
        <vertAlign val="subscript"/>
        <sz val="11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&lt; 0,8.</t>
    </r>
  </si>
  <si>
    <t xml:space="preserve"> </t>
  </si>
  <si>
    <t>Вывоз бесхозных автомобильных кузовов</t>
  </si>
  <si>
    <t>т/шт</t>
  </si>
  <si>
    <t>Поддержание благоустройства памятных мест поселка, скверов, площадей</t>
  </si>
  <si>
    <t>Обслуживание непридомовых территорий (трапы, лестницы)</t>
  </si>
  <si>
    <t>Оплата услуг предоставления электроэнергии</t>
  </si>
  <si>
    <t>кВт</t>
  </si>
  <si>
    <t>Обеспечение доступа СО НКО к финансовой, имущественной поддержке, оказываемой в рамках поддержки НКО</t>
  </si>
  <si>
    <t>Поддержка спортивных клубов</t>
  </si>
  <si>
    <t>Наименование муниципальной программы</t>
  </si>
  <si>
    <t>Мероприятия по ремонту и восстановлению твердого покрытия автомобильных дорог общего пользования местного значения и искусственных сооружений на них</t>
  </si>
  <si>
    <t>Мероприятия по содержанию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</si>
  <si>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по размещению дорожных знаков и указателей на улицах населенного пункта, закупке материалов для дорожной разметки и увеличение мат.запасов</t>
  </si>
  <si>
    <t>Выполнение работ по приобретению и установке дорожных знаков и нанесения дорожной разметки согласно ПОДД</t>
  </si>
  <si>
    <t>шт./ м2</t>
  </si>
  <si>
    <t>Организация эффективной санитарной очистки территорий поселка, ТКО</t>
  </si>
  <si>
    <t>м3</t>
  </si>
  <si>
    <t>Благоустройство дворовых территорий</t>
  </si>
  <si>
    <t xml:space="preserve">Поддержка и развитие малого и среднего предпринимательства в п. Айхал </t>
  </si>
  <si>
    <t xml:space="preserve">Подпрограмма "Обеспечение жильем молодых семей в МО "Поселок Айхал" </t>
  </si>
  <si>
    <t xml:space="preserve">Формирование комфортной городской среды МО "Поселок Айхал" </t>
  </si>
  <si>
    <t xml:space="preserve">Поддержка социально-ориентированных некоммерческих организаций МО "Поселок Айхал" </t>
  </si>
  <si>
    <t xml:space="preserve">Безбарьерная среда МО "Поселок Айхал" </t>
  </si>
  <si>
    <t xml:space="preserve">Профилактика правонарушений на территории МО "Поселок Айхал" </t>
  </si>
  <si>
    <t xml:space="preserve">Приоритетные направления по молодежной политике в п. Айхал </t>
  </si>
  <si>
    <t xml:space="preserve">Развитие физической культуры и спорта в п. Айхал </t>
  </si>
  <si>
    <t xml:space="preserve">Профилактика безнадзорности и правонарушений среди несовершеннолетних МО "Поселок Айхал" </t>
  </si>
  <si>
    <t>Комплексное развитие транспортной инфраструктуры МО "Поселок Айхал"</t>
  </si>
  <si>
    <t xml:space="preserve">Социальная поддержка населения МО "Поселок Айхал" </t>
  </si>
  <si>
    <t xml:space="preserve">Развитие культуры и социокультурного пространства в п. Айхал </t>
  </si>
  <si>
    <t>%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</si>
  <si>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</si>
  <si>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Содержание дорог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</si>
  <si>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</t>
  </si>
  <si>
    <t>Доля ДТП, совершению которых сопутствовало наличие неудовлетворительных дорожных условий, в общем количестве ДТП</t>
  </si>
  <si>
    <t>Общая площадь квартир жилых домов, подлежащих к сносу</t>
  </si>
  <si>
    <t>Участие спортсменов в соревнованиях районного, респбупликанского, общероссийского уровня</t>
  </si>
  <si>
    <t>Обеспечение комфортных условий жизнедеятельности инвалидов путем адаптации объектов социальной инфраструктуры, жилых помещений и транспорта к их нуждам</t>
  </si>
  <si>
    <t>Количество НКО арендуемых помещения принадлежащие МО "Поселок Айхал"</t>
  </si>
  <si>
    <t>Количество земельных участков принадлежащих Администрации МО "Поселок Айхал" сдаваемых в аренду НКО</t>
  </si>
  <si>
    <t>Количество НКО получивших субсидии из средств бюджета МО "Поселок Айхал"</t>
  </si>
  <si>
    <t xml:space="preserve">Благоустройство МО "Поселок Айхал" </t>
  </si>
  <si>
    <t>Оценка эффективности МП "Комплексное развитие транспортной инфраструктуры МО "Поселок Айхал"  за 2021 год</t>
  </si>
  <si>
    <t>9/486,4</t>
  </si>
  <si>
    <t>Мероприятия по оборудованию остановочных площадок и установка павильонов для общественного транспорта</t>
  </si>
  <si>
    <t>Приобретение остановочных павильонов</t>
  </si>
  <si>
    <t>Оценка эффективности МП "Благоустройство МО "Поселок Айхал" за 2021 год</t>
  </si>
  <si>
    <t>Размещение на полигоне тко мусора от сноса и разборки зданий  (несортированный)</t>
  </si>
  <si>
    <t>Ликвидация несанкционированных свалок металлолома</t>
  </si>
  <si>
    <t>Вывоз снега с площадей</t>
  </si>
  <si>
    <t>материалы для проведения саночистки поселка и поддержания в чистоте</t>
  </si>
  <si>
    <t>закуп флагов</t>
  </si>
  <si>
    <t>демонтаж деревянного трапа, изготовление нового</t>
  </si>
  <si>
    <t>закуп, установка ДИК</t>
  </si>
  <si>
    <t>закуп и установка светодиодных гирлянд, стяжек нейлоновых</t>
  </si>
  <si>
    <t>закуп, установка остановочных павильонов</t>
  </si>
  <si>
    <t>разработка схем ЦВСиВО, ЦТС</t>
  </si>
  <si>
    <t>монтаж/демонтаж праздничных конструкций (новый год)</t>
  </si>
  <si>
    <t>закуп фотозоны</t>
  </si>
  <si>
    <t>замена покрытия на детских площадках</t>
  </si>
  <si>
    <t>монтаж горки АЛРОСА</t>
  </si>
  <si>
    <t>работы по исправлению профиля ул.Советская д.9</t>
  </si>
  <si>
    <t>разработка концепции, изготолвение, установка этноландшафтного комплекса</t>
  </si>
  <si>
    <t>приобретение и установка контейнеров ТКО</t>
  </si>
  <si>
    <t>ремонт парка Первооткрывателей</t>
  </si>
  <si>
    <t>демонтаж детского оборудования</t>
  </si>
  <si>
    <t>реализация проекта Благоустройство Парка Здоровье</t>
  </si>
  <si>
    <t>разработка дизайна</t>
  </si>
  <si>
    <t>поставка информационных табличек для детских игровых площадок</t>
  </si>
  <si>
    <t>Выполнение работ по обустройству мест общего пользования по ППМИ</t>
  </si>
  <si>
    <t>благоустройство баскетбольной площадки</t>
  </si>
  <si>
    <t>Оценка эффективности подпрограммы "Обеспечение жильем молодых семей" МП "Обеспечение качественным жильем в МО "Поселок Айхал" за 2021 год</t>
  </si>
  <si>
    <t>Оценка эффективности подпрограммы "Переселение граждан с ветхого аварийного жилфонда п. Дорожный и ул. Октябрьская партия МО "Поселок Айхал" на 2021-2022 годы" МП "Обеспечение качественным жильем в МО "Поселок Айхал" за 2021 год</t>
  </si>
  <si>
    <t>Переселение граждан из аварийных и ветхих домов</t>
  </si>
  <si>
    <t>Оценка эффективности МП "Социальная поддержка населения МО "Поселок Айхал" за 2021 год</t>
  </si>
  <si>
    <t>Оценка эффективности МП "Развитие культуры и социокультурного пространства в п. Айхал" за 2021 год</t>
  </si>
  <si>
    <t>Оценка эффективности МП "Поддержка и развитие малого и среднего предпринимательства в п. Айхал" за 2021 год</t>
  </si>
  <si>
    <t>Оценка эффективности МП "Профилактика правонарушений на территории МО "Поселок Айхал" за 2021 год</t>
  </si>
  <si>
    <t>Содействие в организации работы ДНД</t>
  </si>
  <si>
    <t>Поощрение членов ДНД</t>
  </si>
  <si>
    <t>Привлечение организаций всех форм собственности, общественных объединений и граждан в предупреждении правонарушений МО "Поселок Айхал"</t>
  </si>
  <si>
    <t>Проведение лекционных мероприятий по тематике ЗОЖ в учебных заведениях МО "Поселок Айхал"</t>
  </si>
  <si>
    <t>Оценка эффективности МП "Безбарьерная среда" МО "Поселок Айхал" за 2021 год</t>
  </si>
  <si>
    <t>Оценка эффективности МП "Профилактика безнадзорности и правонарушений среди несовершеннолетних  МО "Поселок Айхал" за 2021 год</t>
  </si>
  <si>
    <t>Мероприятия поорганизции летнего отдыха детей из неблагополучных семей, детей из группы риска и состоящих на проф.учете КДН и ЗП ПДН АОП</t>
  </si>
  <si>
    <t>Оценка эффективности МП "Формирование комфортной городской среды" за 2021 год</t>
  </si>
  <si>
    <t>Организация гастрольной деятельности</t>
  </si>
  <si>
    <t>Увеличение количества поездок</t>
  </si>
  <si>
    <t>Оценка эффективности МП Развитие физической культуры и спорта в п. Айхал" за 2021 год</t>
  </si>
  <si>
    <t>Оценка эффективности МП "Приоритетные направления по молодежной политике в п. Айхал" за 2021 год</t>
  </si>
  <si>
    <t>Оценка эффективности МП "Поддержка социально-ориентированных некоммерческих организаций МО "Поселок Айхал" за 2021 год</t>
  </si>
  <si>
    <t>Оценка эффективности МП "Обеспечение безопасности жизнедеятельности населения на территории МО "Поселок Айхал" за 2021 год</t>
  </si>
  <si>
    <t>Обеспечение пожарной безопасности на территории МО "Поселок Айхал"</t>
  </si>
  <si>
    <t>Приобретение пожарной сигнализации для установки в деревянном жилом фонде</t>
  </si>
  <si>
    <t xml:space="preserve">Защита населения и территории от чрезвычайных ситуаций природного и техногенного характера </t>
  </si>
  <si>
    <t>Приобретение лесного инвентаря для ликвидации локализации лесных пожаров на территории поселения</t>
  </si>
  <si>
    <t>2.1.</t>
  </si>
  <si>
    <t>2.2.</t>
  </si>
  <si>
    <t>Приобретение продуктов питания для нужд добровольных пожарных дружин</t>
  </si>
  <si>
    <t xml:space="preserve">Подпрограмма "Переселение граждан с ветхого и аварийного жилфонда п. Дорожный и ул. Октябрьская партия МО "Поселок Айхал" </t>
  </si>
  <si>
    <t>Обеспечение безопасности жизнедеятельности населения на территории МО "Поселок Айхал"</t>
  </si>
  <si>
    <t>Рейтинг эффективности реализации муниципальных программ МО "Поселок Айхал" за 2021 год</t>
  </si>
  <si>
    <t>к Постановлению №63 от 10.02.2022 г.</t>
  </si>
  <si>
    <t>к Постановлению №63  от 10.02.2022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</si>
</sst>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justify"/>
    </xf>
    <xf numFmtId="0" fontId="2" fillId="0" borderId="0" xfId="0" applyFont="1"/>
    <xf numFmtId="0" fontId="2" fillId="0" borderId="1" xfId="0" applyFont="1" applyBorder="1" applyAlignment="1">
      <alignment vertical="justify"/>
    </xf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vertical="justify"/>
    </xf>
    <xf numFmtId="0" fontId="0" fillId="0" borderId="0" xfId="0" applyFont="1"/>
    <xf numFmtId="4" fontId="2" fillId="0" borderId="1" xfId="0" applyNumberFormat="1" applyFont="1" applyBorder="1"/>
    <xf numFmtId="0" fontId="2" fillId="0" borderId="1" xfId="0" applyFont="1" applyBorder="1" applyAlignment="1">
      <alignment vertical="justify" wrapText="1"/>
    </xf>
    <xf numFmtId="0" fontId="2" fillId="0" borderId="2" xfId="0" applyFont="1" applyBorder="1"/>
    <xf numFmtId="0" fontId="3" fillId="0" borderId="1" xfId="0" applyFont="1" applyBorder="1" applyAlignment="1">
      <alignment vertical="justify" wrapText="1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justify" wrapText="1"/>
    </xf>
    <xf numFmtId="2" fontId="2" fillId="0" borderId="2" xfId="0" applyNumberFormat="1" applyFont="1" applyBorder="1"/>
    <xf numFmtId="4" fontId="2" fillId="0" borderId="2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vertical="justify"/>
    </xf>
    <xf numFmtId="2" fontId="3" fillId="0" borderId="0" xfId="0" applyNumberFormat="1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4" fontId="3" fillId="0" borderId="1" xfId="0" applyNumberFormat="1" applyFont="1" applyBorder="1" applyAlignment="1">
      <alignment vertical="justify"/>
    </xf>
    <xf numFmtId="1" fontId="3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2" fillId="0" borderId="1" xfId="0" applyNumberFormat="1" applyFont="1" applyBorder="1" applyAlignment="1">
      <alignment vertical="justify"/>
    </xf>
    <xf numFmtId="0" fontId="2" fillId="0" borderId="0" xfId="0" applyFont="1" applyFill="1"/>
    <xf numFmtId="0" fontId="2" fillId="0" borderId="1" xfId="0" applyFont="1" applyFill="1" applyBorder="1" applyAlignment="1">
      <alignment vertical="justify"/>
    </xf>
    <xf numFmtId="2" fontId="2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vertical="justify" wrapText="1"/>
    </xf>
    <xf numFmtId="0" fontId="3" fillId="0" borderId="2" xfId="0" applyFont="1" applyFill="1" applyBorder="1"/>
    <xf numFmtId="0" fontId="2" fillId="0" borderId="2" xfId="0" applyFont="1" applyFill="1" applyBorder="1" applyAlignment="1">
      <alignment vertical="justify"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4" fontId="2" fillId="0" borderId="2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justify"/>
    </xf>
    <xf numFmtId="2" fontId="2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/>
    </xf>
    <xf numFmtId="2" fontId="3" fillId="0" borderId="2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3"/>
  <sheetViews>
    <sheetView tabSelected="1" view="pageBreakPreview" zoomScale="83" zoomScaleSheetLayoutView="83" workbookViewId="0">
      <selection activeCell="G4" sqref="G4"/>
    </sheetView>
  </sheetViews>
  <sheetFormatPr defaultRowHeight="14.5"/>
  <cols>
    <col min="1" max="1" width="4.1796875" customWidth="1"/>
    <col min="2" max="2" width="41.54296875" customWidth="1"/>
    <col min="3" max="3" width="7.54296875" customWidth="1"/>
    <col min="4" max="4" width="13" customWidth="1"/>
    <col min="5" max="5" width="12.453125" customWidth="1"/>
    <col min="6" max="6" width="14.26953125" customWidth="1"/>
    <col min="7" max="7" width="11.81640625" customWidth="1"/>
    <col min="8" max="9" width="11.453125" customWidth="1"/>
    <col min="10" max="10" width="13.81640625" customWidth="1"/>
  </cols>
  <sheetData>
    <row r="2" spans="1:14">
      <c r="G2" s="2" t="s">
        <v>53</v>
      </c>
    </row>
    <row r="3" spans="1:14">
      <c r="G3" s="2" t="s">
        <v>186</v>
      </c>
    </row>
    <row r="5" spans="1:14">
      <c r="A5" s="58" t="s">
        <v>125</v>
      </c>
      <c r="B5" s="58"/>
      <c r="C5" s="58"/>
      <c r="D5" s="58"/>
      <c r="E5" s="58"/>
      <c r="F5" s="58"/>
      <c r="G5" s="58"/>
      <c r="H5" s="58"/>
      <c r="I5" s="58"/>
      <c r="J5" s="58"/>
    </row>
    <row r="7" spans="1:14" ht="84">
      <c r="A7" s="12" t="s">
        <v>0</v>
      </c>
      <c r="B7" s="12" t="s">
        <v>1</v>
      </c>
      <c r="C7" s="12" t="s">
        <v>5</v>
      </c>
      <c r="D7" s="12" t="s">
        <v>3</v>
      </c>
      <c r="E7" s="12" t="s">
        <v>4</v>
      </c>
      <c r="F7" s="12" t="s">
        <v>2</v>
      </c>
      <c r="G7" s="12" t="s">
        <v>10</v>
      </c>
      <c r="H7" s="12" t="s">
        <v>8</v>
      </c>
      <c r="I7" s="12" t="s">
        <v>9</v>
      </c>
      <c r="J7" s="12" t="s">
        <v>11</v>
      </c>
      <c r="K7" s="1"/>
      <c r="L7" s="1"/>
      <c r="M7" s="2"/>
    </row>
    <row r="8" spans="1:14" s="11" customFormat="1" ht="70">
      <c r="A8" s="8">
        <v>1</v>
      </c>
      <c r="B8" s="12" t="s">
        <v>93</v>
      </c>
      <c r="C8" s="35"/>
      <c r="D8" s="35"/>
      <c r="E8" s="35"/>
      <c r="F8" s="36"/>
      <c r="G8" s="9">
        <v>1</v>
      </c>
      <c r="H8" s="18">
        <v>794.38</v>
      </c>
      <c r="I8" s="18">
        <v>1174.32</v>
      </c>
      <c r="J8" s="9">
        <f>H8*G8/I8</f>
        <v>0.67645956809046937</v>
      </c>
      <c r="K8" s="10"/>
      <c r="L8" s="10"/>
      <c r="M8" s="10"/>
    </row>
    <row r="9" spans="1:14" s="11" customFormat="1" ht="84">
      <c r="A9" s="29"/>
      <c r="B9" s="12" t="s">
        <v>114</v>
      </c>
      <c r="C9" s="35" t="s">
        <v>113</v>
      </c>
      <c r="D9" s="35">
        <v>50</v>
      </c>
      <c r="E9" s="35">
        <v>50</v>
      </c>
      <c r="F9" s="36">
        <f>E9/D9</f>
        <v>1</v>
      </c>
      <c r="G9" s="9"/>
      <c r="H9" s="18"/>
      <c r="I9" s="18"/>
      <c r="J9" s="9"/>
      <c r="K9" s="10"/>
      <c r="L9" s="10"/>
      <c r="M9" s="10"/>
    </row>
    <row r="10" spans="1:14">
      <c r="A10" s="28"/>
      <c r="B10" s="4" t="s">
        <v>70</v>
      </c>
      <c r="C10" s="4" t="s">
        <v>6</v>
      </c>
      <c r="D10" s="4">
        <v>258.2</v>
      </c>
      <c r="E10" s="4">
        <v>258.2</v>
      </c>
      <c r="F10" s="5"/>
      <c r="G10" s="5"/>
      <c r="H10" s="14"/>
      <c r="I10" s="14"/>
      <c r="J10" s="6"/>
      <c r="K10" s="2"/>
      <c r="L10" s="2"/>
      <c r="M10" s="2"/>
    </row>
    <row r="11" spans="1:14" s="11" customFormat="1" ht="77.25" customHeight="1">
      <c r="A11" s="8">
        <v>2</v>
      </c>
      <c r="B11" s="32" t="s">
        <v>94</v>
      </c>
      <c r="C11" s="8"/>
      <c r="D11" s="37"/>
      <c r="E11" s="37"/>
      <c r="F11" s="37"/>
      <c r="G11" s="8">
        <v>1</v>
      </c>
      <c r="H11" s="18">
        <v>8452.24</v>
      </c>
      <c r="I11" s="18">
        <v>8784.27</v>
      </c>
      <c r="J11" s="9">
        <f>H11*G11/I11</f>
        <v>0.96220175381676554</v>
      </c>
      <c r="K11" s="10"/>
      <c r="L11" s="10"/>
      <c r="M11" s="10"/>
    </row>
    <row r="12" spans="1:14" s="11" customFormat="1" ht="77.25" customHeight="1">
      <c r="A12" s="8"/>
      <c r="B12" s="32" t="s">
        <v>116</v>
      </c>
      <c r="C12" s="35" t="s">
        <v>113</v>
      </c>
      <c r="D12" s="35">
        <v>40</v>
      </c>
      <c r="E12" s="35">
        <v>40</v>
      </c>
      <c r="F12" s="9">
        <f>E12/D12</f>
        <v>1</v>
      </c>
      <c r="G12" s="8"/>
      <c r="H12" s="18"/>
      <c r="I12" s="18"/>
      <c r="J12" s="9"/>
      <c r="K12" s="10"/>
      <c r="L12" s="10"/>
      <c r="M12" s="10"/>
    </row>
    <row r="13" spans="1:14" s="11" customFormat="1" ht="19.5" customHeight="1">
      <c r="A13" s="8"/>
      <c r="B13" s="38" t="s">
        <v>115</v>
      </c>
      <c r="C13" s="4" t="s">
        <v>6</v>
      </c>
      <c r="D13" s="4">
        <v>196799</v>
      </c>
      <c r="E13" s="4">
        <v>196799</v>
      </c>
      <c r="F13" s="5">
        <f>E13/D13</f>
        <v>1</v>
      </c>
      <c r="G13" s="4">
        <v>1</v>
      </c>
      <c r="H13" s="14"/>
      <c r="I13" s="14"/>
      <c r="J13" s="5"/>
      <c r="K13" s="10"/>
      <c r="L13" s="10"/>
      <c r="M13" s="10"/>
    </row>
    <row r="14" spans="1:14" ht="56">
      <c r="A14" s="8">
        <v>3</v>
      </c>
      <c r="B14" s="12" t="s">
        <v>95</v>
      </c>
      <c r="C14" s="12"/>
      <c r="D14" s="8"/>
      <c r="E14" s="8"/>
      <c r="F14" s="9">
        <v>1</v>
      </c>
      <c r="G14" s="33">
        <v>1</v>
      </c>
      <c r="H14" s="18">
        <v>270.52</v>
      </c>
      <c r="I14" s="18">
        <v>270.52</v>
      </c>
      <c r="J14" s="8">
        <f>H14*G14/I14</f>
        <v>1</v>
      </c>
      <c r="K14" s="7"/>
      <c r="L14" s="2"/>
      <c r="M14" s="2"/>
      <c r="N14" s="2"/>
    </row>
    <row r="15" spans="1:14" ht="56">
      <c r="A15" s="8"/>
      <c r="B15" s="12" t="s">
        <v>117</v>
      </c>
      <c r="C15" s="12"/>
      <c r="D15" s="8">
        <v>5</v>
      </c>
      <c r="E15" s="8">
        <v>5</v>
      </c>
      <c r="F15" s="9"/>
      <c r="G15" s="33"/>
      <c r="H15" s="18"/>
      <c r="I15" s="18"/>
      <c r="J15" s="8"/>
      <c r="K15" s="7"/>
      <c r="L15" s="2"/>
      <c r="M15" s="2"/>
      <c r="N15" s="2"/>
    </row>
    <row r="16" spans="1:14" ht="42">
      <c r="A16" s="4"/>
      <c r="B16" s="3" t="s">
        <v>96</v>
      </c>
      <c r="C16" s="3" t="s">
        <v>97</v>
      </c>
      <c r="D16" s="3" t="s">
        <v>126</v>
      </c>
      <c r="E16" s="3" t="s">
        <v>126</v>
      </c>
      <c r="F16" s="5"/>
      <c r="G16" s="5"/>
      <c r="H16" s="14"/>
      <c r="I16" s="14"/>
      <c r="J16" s="4"/>
      <c r="K16" s="7"/>
      <c r="L16" s="2"/>
      <c r="M16" s="2"/>
      <c r="N16" s="2"/>
    </row>
    <row r="17" spans="1:14" ht="42">
      <c r="A17" s="8">
        <v>4</v>
      </c>
      <c r="B17" s="12" t="s">
        <v>127</v>
      </c>
      <c r="C17" s="12"/>
      <c r="D17" s="12"/>
      <c r="E17" s="12"/>
      <c r="F17" s="9">
        <v>1</v>
      </c>
      <c r="G17" s="9">
        <v>1</v>
      </c>
      <c r="H17" s="18">
        <v>453.96</v>
      </c>
      <c r="I17" s="18">
        <v>1038.21</v>
      </c>
      <c r="J17" s="18">
        <f>H17*G17/I17</f>
        <v>0.43725257895801423</v>
      </c>
      <c r="K17" s="7"/>
      <c r="L17" s="2"/>
      <c r="M17" s="2"/>
      <c r="N17" s="2"/>
    </row>
    <row r="18" spans="1:14" ht="84">
      <c r="A18" s="8"/>
      <c r="B18" s="12" t="s">
        <v>114</v>
      </c>
      <c r="C18" s="12" t="s">
        <v>113</v>
      </c>
      <c r="D18" s="12">
        <v>60</v>
      </c>
      <c r="E18" s="12">
        <v>60</v>
      </c>
      <c r="F18" s="9"/>
      <c r="G18" s="9"/>
      <c r="H18" s="18"/>
      <c r="I18" s="18"/>
      <c r="J18" s="8"/>
      <c r="K18" s="7"/>
      <c r="L18" s="2"/>
      <c r="M18" s="2"/>
      <c r="N18" s="2"/>
    </row>
    <row r="19" spans="1:14">
      <c r="A19" s="4"/>
      <c r="B19" s="3" t="s">
        <v>128</v>
      </c>
      <c r="C19" s="3" t="s">
        <v>7</v>
      </c>
      <c r="D19" s="3">
        <v>2</v>
      </c>
      <c r="E19" s="3">
        <v>2</v>
      </c>
      <c r="F19" s="5"/>
      <c r="G19" s="5"/>
      <c r="H19" s="14"/>
      <c r="I19" s="14"/>
      <c r="J19" s="4"/>
      <c r="K19" s="7"/>
      <c r="L19" s="2"/>
      <c r="M19" s="2"/>
      <c r="N19" s="2"/>
    </row>
    <row r="20" spans="1:14" s="11" customFormat="1">
      <c r="A20" s="8"/>
      <c r="B20" s="12" t="s">
        <v>12</v>
      </c>
      <c r="C20" s="8"/>
      <c r="D20" s="8"/>
      <c r="E20" s="8"/>
      <c r="F20" s="8"/>
      <c r="G20" s="9"/>
      <c r="H20" s="18">
        <f>H8+H11+H17+H14</f>
        <v>9971.0999999999985</v>
      </c>
      <c r="I20" s="18">
        <f>I8+I11+I17+I14</f>
        <v>11267.32</v>
      </c>
      <c r="J20" s="9">
        <f>(J8+J11+J14+J17)/4</f>
        <v>0.76897847521631235</v>
      </c>
      <c r="K20" s="10"/>
      <c r="L20" s="10"/>
      <c r="M20" s="10"/>
    </row>
    <row r="21" spans="1:14" s="11" customFormat="1">
      <c r="A21" s="24"/>
      <c r="B21" s="25"/>
      <c r="C21" s="24"/>
      <c r="D21" s="24"/>
      <c r="E21" s="24"/>
      <c r="F21" s="24"/>
      <c r="G21" s="26"/>
      <c r="H21" s="24"/>
      <c r="I21" s="24"/>
      <c r="J21" s="26"/>
      <c r="K21" s="10"/>
      <c r="L21" s="10"/>
      <c r="M21" s="10"/>
    </row>
    <row r="22" spans="1:14" s="11" customFormat="1">
      <c r="A22" s="24"/>
      <c r="B22" s="25"/>
      <c r="C22" s="24"/>
      <c r="D22" s="24"/>
      <c r="E22" s="24"/>
      <c r="F22" s="24"/>
      <c r="G22" s="26"/>
      <c r="H22" s="24"/>
      <c r="I22" s="24"/>
      <c r="J22" s="26"/>
      <c r="K22" s="10"/>
      <c r="L22" s="10"/>
      <c r="M22" s="10"/>
    </row>
    <row r="23" spans="1:14">
      <c r="A23" s="58" t="s">
        <v>129</v>
      </c>
      <c r="B23" s="58"/>
      <c r="C23" s="58"/>
      <c r="D23" s="58"/>
      <c r="E23" s="58"/>
      <c r="F23" s="58"/>
      <c r="G23" s="58"/>
      <c r="H23" s="58"/>
      <c r="I23" s="58"/>
      <c r="J23" s="58"/>
      <c r="K23" s="2"/>
      <c r="L23" s="2"/>
      <c r="M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84">
      <c r="A25" s="12" t="s">
        <v>0</v>
      </c>
      <c r="B25" s="12" t="s">
        <v>1</v>
      </c>
      <c r="C25" s="12" t="s">
        <v>5</v>
      </c>
      <c r="D25" s="12" t="s">
        <v>3</v>
      </c>
      <c r="E25" s="12" t="s">
        <v>4</v>
      </c>
      <c r="F25" s="12" t="s">
        <v>2</v>
      </c>
      <c r="G25" s="12" t="s">
        <v>10</v>
      </c>
      <c r="H25" s="12" t="s">
        <v>8</v>
      </c>
      <c r="I25" s="12" t="s">
        <v>9</v>
      </c>
      <c r="J25" s="12" t="s">
        <v>11</v>
      </c>
      <c r="K25" s="2"/>
      <c r="L25" s="2"/>
      <c r="M25" s="2"/>
    </row>
    <row r="26" spans="1:14" ht="28">
      <c r="A26" s="8">
        <v>1</v>
      </c>
      <c r="B26" s="31" t="s">
        <v>13</v>
      </c>
      <c r="C26" s="8"/>
      <c r="D26" s="8"/>
      <c r="E26" s="8"/>
      <c r="F26" s="9"/>
      <c r="G26" s="9">
        <f>F27</f>
        <v>1</v>
      </c>
      <c r="H26" s="8">
        <v>320.52999999999997</v>
      </c>
      <c r="I26" s="8">
        <v>320.52999999999997</v>
      </c>
      <c r="J26" s="9">
        <f>H26*G26/I26</f>
        <v>1</v>
      </c>
      <c r="K26" s="2"/>
      <c r="L26" s="2"/>
      <c r="M26" s="2"/>
    </row>
    <row r="27" spans="1:14" ht="27.65" customHeight="1">
      <c r="A27" s="28"/>
      <c r="B27" s="3" t="s">
        <v>14</v>
      </c>
      <c r="C27" s="4" t="s">
        <v>7</v>
      </c>
      <c r="D27" s="4">
        <v>2500</v>
      </c>
      <c r="E27" s="4">
        <v>2500</v>
      </c>
      <c r="F27" s="5">
        <f>E27/D27</f>
        <v>1</v>
      </c>
      <c r="G27" s="5"/>
      <c r="H27" s="4"/>
      <c r="I27" s="4"/>
      <c r="J27" s="6"/>
      <c r="K27" s="2"/>
      <c r="L27" s="2"/>
      <c r="M27" s="2"/>
    </row>
    <row r="28" spans="1:14" ht="28">
      <c r="A28" s="8">
        <v>2</v>
      </c>
      <c r="B28" s="12" t="s">
        <v>15</v>
      </c>
      <c r="C28" s="8"/>
      <c r="D28" s="8"/>
      <c r="E28" s="8"/>
      <c r="F28" s="9"/>
      <c r="G28" s="9">
        <f>(F29+F30+F31+F32)/4</f>
        <v>0.83085029463866089</v>
      </c>
      <c r="H28" s="8">
        <v>425.81</v>
      </c>
      <c r="I28" s="8">
        <v>691.13</v>
      </c>
      <c r="J28" s="9">
        <f>H28*G28/I28</f>
        <v>0.51189264532011081</v>
      </c>
      <c r="K28" s="2"/>
      <c r="L28" s="2"/>
      <c r="M28" s="2"/>
    </row>
    <row r="29" spans="1:14" s="13" customFormat="1">
      <c r="A29" s="4"/>
      <c r="B29" s="3" t="s">
        <v>84</v>
      </c>
      <c r="C29" s="4" t="s">
        <v>85</v>
      </c>
      <c r="D29" s="34">
        <v>12</v>
      </c>
      <c r="E29" s="34">
        <v>12</v>
      </c>
      <c r="F29" s="5">
        <v>1</v>
      </c>
      <c r="G29" s="4"/>
      <c r="H29" s="4"/>
      <c r="I29" s="4"/>
      <c r="J29" s="5"/>
      <c r="K29" s="2"/>
      <c r="L29" s="2"/>
      <c r="M29" s="2"/>
    </row>
    <row r="30" spans="1:14" s="13" customFormat="1" ht="28">
      <c r="A30" s="4"/>
      <c r="B30" s="3" t="s">
        <v>98</v>
      </c>
      <c r="C30" s="4" t="s">
        <v>99</v>
      </c>
      <c r="D30" s="4">
        <v>150</v>
      </c>
      <c r="E30" s="4">
        <v>150</v>
      </c>
      <c r="F30" s="5">
        <f t="shared" ref="F30:F31" si="0">E30/D30</f>
        <v>1</v>
      </c>
      <c r="G30" s="4"/>
      <c r="H30" s="4"/>
      <c r="I30" s="4"/>
      <c r="J30" s="5"/>
      <c r="K30" s="2"/>
      <c r="L30" s="2"/>
      <c r="M30" s="2"/>
    </row>
    <row r="31" spans="1:14" s="13" customFormat="1" ht="28">
      <c r="A31" s="4"/>
      <c r="B31" s="3" t="s">
        <v>130</v>
      </c>
      <c r="C31" s="4" t="s">
        <v>99</v>
      </c>
      <c r="D31" s="4">
        <v>1383.05</v>
      </c>
      <c r="E31" s="4">
        <v>447.28</v>
      </c>
      <c r="F31" s="5">
        <f t="shared" si="0"/>
        <v>0.32340117855464373</v>
      </c>
      <c r="G31" s="4"/>
      <c r="H31" s="4"/>
      <c r="I31" s="4"/>
      <c r="J31" s="5"/>
      <c r="K31" s="2"/>
      <c r="L31" s="2"/>
      <c r="M31" s="2"/>
    </row>
    <row r="32" spans="1:14" s="13" customFormat="1" ht="28">
      <c r="A32" s="4"/>
      <c r="B32" s="3" t="s">
        <v>131</v>
      </c>
      <c r="C32" s="4" t="s">
        <v>85</v>
      </c>
      <c r="D32" s="4">
        <v>50</v>
      </c>
      <c r="E32" s="4">
        <v>50</v>
      </c>
      <c r="F32" s="5">
        <v>1</v>
      </c>
      <c r="G32" s="4"/>
      <c r="H32" s="4"/>
      <c r="I32" s="4"/>
      <c r="J32" s="5"/>
      <c r="K32" s="2"/>
      <c r="L32" s="2"/>
      <c r="M32" s="2"/>
    </row>
    <row r="33" spans="1:13" ht="28">
      <c r="A33" s="8">
        <v>3</v>
      </c>
      <c r="B33" s="31" t="s">
        <v>16</v>
      </c>
      <c r="C33" s="8"/>
      <c r="D33" s="8"/>
      <c r="E33" s="8"/>
      <c r="F33" s="8"/>
      <c r="G33" s="9">
        <v>1</v>
      </c>
      <c r="H33" s="8">
        <v>4381.76</v>
      </c>
      <c r="I33" s="8">
        <v>4807.91</v>
      </c>
      <c r="J33" s="9">
        <f>H33*G33/I33</f>
        <v>0.91136481340124931</v>
      </c>
      <c r="K33" s="2"/>
      <c r="L33" s="2"/>
      <c r="M33" s="2"/>
    </row>
    <row r="34" spans="1:13" ht="28">
      <c r="A34" s="4"/>
      <c r="B34" s="3" t="s">
        <v>86</v>
      </c>
      <c r="C34" s="3" t="s">
        <v>17</v>
      </c>
      <c r="D34" s="4">
        <v>12185.11</v>
      </c>
      <c r="E34" s="4">
        <v>12185.11</v>
      </c>
      <c r="F34" s="5">
        <f t="shared" ref="F34:F61" si="1">E34/D34</f>
        <v>1</v>
      </c>
      <c r="G34" s="5"/>
      <c r="H34" s="4"/>
      <c r="I34" s="4"/>
      <c r="J34" s="4"/>
      <c r="K34" s="2"/>
      <c r="L34" s="2"/>
      <c r="M34" s="2"/>
    </row>
    <row r="35" spans="1:13" ht="28">
      <c r="A35" s="4"/>
      <c r="B35" s="3" t="s">
        <v>87</v>
      </c>
      <c r="C35" s="3" t="s">
        <v>17</v>
      </c>
      <c r="D35" s="4">
        <v>4356.3</v>
      </c>
      <c r="E35" s="4">
        <v>4356.3</v>
      </c>
      <c r="F35" s="5">
        <f t="shared" si="1"/>
        <v>1</v>
      </c>
      <c r="G35" s="5"/>
      <c r="H35" s="4"/>
      <c r="I35" s="4"/>
      <c r="J35" s="4"/>
      <c r="K35" s="2"/>
      <c r="L35" s="2"/>
      <c r="M35" s="2"/>
    </row>
    <row r="36" spans="1:13">
      <c r="A36" s="4"/>
      <c r="B36" s="3" t="s">
        <v>132</v>
      </c>
      <c r="C36" s="3" t="s">
        <v>99</v>
      </c>
      <c r="D36" s="4">
        <v>1500</v>
      </c>
      <c r="E36" s="4">
        <v>1500</v>
      </c>
      <c r="F36" s="5">
        <f t="shared" si="1"/>
        <v>1</v>
      </c>
      <c r="G36" s="5"/>
      <c r="H36" s="4"/>
      <c r="I36" s="4"/>
      <c r="J36" s="4"/>
      <c r="K36" s="2"/>
      <c r="L36" s="2"/>
      <c r="M36" s="2"/>
    </row>
    <row r="37" spans="1:13" ht="56">
      <c r="A37" s="8">
        <v>4</v>
      </c>
      <c r="B37" s="31" t="s">
        <v>18</v>
      </c>
      <c r="C37" s="8"/>
      <c r="D37" s="8"/>
      <c r="E37" s="8"/>
      <c r="F37" s="8"/>
      <c r="G37" s="9">
        <f>(F38+F39+F40+F41+F42+F43+F44+F45+F46+F47+F48+F49+F50+F51+F52+F53+F54+F55+F56)/19</f>
        <v>0.94736842105263153</v>
      </c>
      <c r="H37" s="8">
        <v>15985.28</v>
      </c>
      <c r="I37" s="8">
        <v>22587.759999999998</v>
      </c>
      <c r="J37" s="9">
        <f>H37*G37/I37</f>
        <v>0.67044937053006637</v>
      </c>
      <c r="K37" s="2"/>
      <c r="L37" s="2"/>
      <c r="M37" s="2"/>
    </row>
    <row r="38" spans="1:13" ht="28">
      <c r="A38" s="8"/>
      <c r="B38" s="3" t="s">
        <v>133</v>
      </c>
      <c r="C38" s="4" t="s">
        <v>7</v>
      </c>
      <c r="D38" s="4">
        <v>12</v>
      </c>
      <c r="E38" s="4">
        <v>12</v>
      </c>
      <c r="F38" s="5">
        <v>1</v>
      </c>
      <c r="G38" s="5"/>
      <c r="H38" s="4"/>
      <c r="I38" s="4"/>
      <c r="J38" s="5"/>
      <c r="K38" s="2"/>
      <c r="L38" s="2"/>
      <c r="M38" s="2"/>
    </row>
    <row r="39" spans="1:13">
      <c r="A39" s="8"/>
      <c r="B39" s="3" t="s">
        <v>134</v>
      </c>
      <c r="C39" s="4" t="s">
        <v>7</v>
      </c>
      <c r="D39" s="4">
        <v>45</v>
      </c>
      <c r="E39" s="4">
        <v>45</v>
      </c>
      <c r="F39" s="5">
        <v>1</v>
      </c>
      <c r="G39" s="5"/>
      <c r="H39" s="4"/>
      <c r="I39" s="4"/>
      <c r="J39" s="5"/>
      <c r="K39" s="2"/>
      <c r="L39" s="2"/>
      <c r="M39" s="2"/>
    </row>
    <row r="40" spans="1:13" ht="28">
      <c r="A40" s="8"/>
      <c r="B40" s="3" t="s">
        <v>135</v>
      </c>
      <c r="C40" s="4" t="s">
        <v>7</v>
      </c>
      <c r="D40" s="4">
        <v>2</v>
      </c>
      <c r="E40" s="4">
        <v>2</v>
      </c>
      <c r="F40" s="5">
        <v>1</v>
      </c>
      <c r="G40" s="5"/>
      <c r="H40" s="4"/>
      <c r="I40" s="4"/>
      <c r="J40" s="5"/>
      <c r="K40" s="2"/>
      <c r="L40" s="2"/>
      <c r="M40" s="2"/>
    </row>
    <row r="41" spans="1:13">
      <c r="A41" s="8"/>
      <c r="B41" s="3" t="s">
        <v>136</v>
      </c>
      <c r="C41" s="4" t="s">
        <v>7</v>
      </c>
      <c r="D41" s="4">
        <v>3</v>
      </c>
      <c r="E41" s="4">
        <v>3</v>
      </c>
      <c r="F41" s="5">
        <v>1</v>
      </c>
      <c r="G41" s="5"/>
      <c r="H41" s="4"/>
      <c r="I41" s="4"/>
      <c r="J41" s="5"/>
      <c r="K41" s="2"/>
      <c r="L41" s="2"/>
      <c r="M41" s="2"/>
    </row>
    <row r="42" spans="1:13" ht="28">
      <c r="A42" s="8"/>
      <c r="B42" s="3" t="s">
        <v>137</v>
      </c>
      <c r="C42" s="4" t="s">
        <v>7</v>
      </c>
      <c r="D42" s="4">
        <v>630</v>
      </c>
      <c r="E42" s="4">
        <v>630</v>
      </c>
      <c r="F42" s="5">
        <v>1</v>
      </c>
      <c r="G42" s="5"/>
      <c r="H42" s="4"/>
      <c r="I42" s="4"/>
      <c r="J42" s="5"/>
      <c r="K42" s="2"/>
      <c r="L42" s="2"/>
      <c r="M42" s="2"/>
    </row>
    <row r="43" spans="1:13">
      <c r="A43" s="8"/>
      <c r="B43" s="3" t="s">
        <v>138</v>
      </c>
      <c r="C43" s="4" t="s">
        <v>7</v>
      </c>
      <c r="D43" s="4">
        <v>3</v>
      </c>
      <c r="E43" s="4">
        <v>3</v>
      </c>
      <c r="F43" s="5">
        <v>1</v>
      </c>
      <c r="G43" s="5"/>
      <c r="H43" s="4"/>
      <c r="I43" s="4"/>
      <c r="J43" s="5"/>
      <c r="K43" s="2"/>
      <c r="L43" s="2"/>
      <c r="M43" s="2"/>
    </row>
    <row r="44" spans="1:13">
      <c r="A44" s="8"/>
      <c r="B44" s="3" t="s">
        <v>139</v>
      </c>
      <c r="C44" s="4" t="s">
        <v>7</v>
      </c>
      <c r="D44" s="4">
        <v>1</v>
      </c>
      <c r="E44" s="4">
        <v>1</v>
      </c>
      <c r="F44" s="5">
        <v>1</v>
      </c>
      <c r="G44" s="5"/>
      <c r="H44" s="4"/>
      <c r="I44" s="4"/>
      <c r="J44" s="5"/>
      <c r="K44" s="2"/>
      <c r="L44" s="2"/>
      <c r="M44" s="2"/>
    </row>
    <row r="45" spans="1:13" ht="28">
      <c r="A45" s="8"/>
      <c r="B45" s="3" t="s">
        <v>140</v>
      </c>
      <c r="C45" s="4" t="s">
        <v>7</v>
      </c>
      <c r="D45" s="4">
        <v>403</v>
      </c>
      <c r="E45" s="4">
        <v>403</v>
      </c>
      <c r="F45" s="5">
        <v>1</v>
      </c>
      <c r="G45" s="5"/>
      <c r="H45" s="4"/>
      <c r="I45" s="4"/>
      <c r="J45" s="5"/>
      <c r="K45" s="2"/>
      <c r="L45" s="2"/>
      <c r="M45" s="2"/>
    </row>
    <row r="46" spans="1:13">
      <c r="A46" s="8"/>
      <c r="B46" s="3" t="s">
        <v>141</v>
      </c>
      <c r="C46" s="4" t="s">
        <v>7</v>
      </c>
      <c r="D46" s="4">
        <v>1</v>
      </c>
      <c r="E46" s="4">
        <v>1</v>
      </c>
      <c r="F46" s="5">
        <v>1</v>
      </c>
      <c r="G46" s="5"/>
      <c r="H46" s="4"/>
      <c r="I46" s="4"/>
      <c r="J46" s="5"/>
      <c r="K46" s="2"/>
      <c r="L46" s="2"/>
      <c r="M46" s="2"/>
    </row>
    <row r="47" spans="1:13">
      <c r="A47" s="8"/>
      <c r="B47" s="3" t="s">
        <v>142</v>
      </c>
      <c r="C47" s="4" t="s">
        <v>17</v>
      </c>
      <c r="D47" s="4">
        <v>1130</v>
      </c>
      <c r="E47" s="4">
        <v>1130</v>
      </c>
      <c r="F47" s="5">
        <v>1</v>
      </c>
      <c r="G47" s="5"/>
      <c r="H47" s="4"/>
      <c r="I47" s="4"/>
      <c r="J47" s="5"/>
      <c r="K47" s="2"/>
      <c r="L47" s="2"/>
      <c r="M47" s="2"/>
    </row>
    <row r="48" spans="1:13">
      <c r="A48" s="8"/>
      <c r="B48" s="3" t="s">
        <v>143</v>
      </c>
      <c r="C48" s="4" t="s">
        <v>7</v>
      </c>
      <c r="D48" s="4">
        <v>1</v>
      </c>
      <c r="E48" s="4">
        <v>1</v>
      </c>
      <c r="F48" s="5">
        <v>1</v>
      </c>
      <c r="G48" s="5"/>
      <c r="H48" s="4"/>
      <c r="I48" s="4"/>
      <c r="J48" s="5"/>
      <c r="K48" s="2"/>
      <c r="L48" s="2"/>
      <c r="M48" s="2"/>
    </row>
    <row r="49" spans="1:13" ht="28">
      <c r="A49" s="8"/>
      <c r="B49" s="3" t="s">
        <v>144</v>
      </c>
      <c r="C49" s="4" t="s">
        <v>17</v>
      </c>
      <c r="D49" s="4">
        <v>1150</v>
      </c>
      <c r="E49" s="4">
        <v>1150</v>
      </c>
      <c r="F49" s="5">
        <v>1</v>
      </c>
      <c r="G49" s="5"/>
      <c r="H49" s="4"/>
      <c r="I49" s="4"/>
      <c r="J49" s="5"/>
      <c r="K49" s="2"/>
      <c r="L49" s="2"/>
      <c r="M49" s="2"/>
    </row>
    <row r="50" spans="1:13" ht="28">
      <c r="A50" s="8"/>
      <c r="B50" s="3" t="s">
        <v>145</v>
      </c>
      <c r="C50" s="4" t="s">
        <v>7</v>
      </c>
      <c r="D50" s="4">
        <v>1</v>
      </c>
      <c r="E50" s="4">
        <v>1</v>
      </c>
      <c r="F50" s="5">
        <v>1</v>
      </c>
      <c r="G50" s="5"/>
      <c r="H50" s="4"/>
      <c r="I50" s="4"/>
      <c r="J50" s="5"/>
      <c r="K50" s="2"/>
      <c r="L50" s="2"/>
      <c r="M50" s="2"/>
    </row>
    <row r="51" spans="1:13">
      <c r="A51" s="8"/>
      <c r="B51" s="3" t="s">
        <v>146</v>
      </c>
      <c r="C51" s="4" t="s">
        <v>7</v>
      </c>
      <c r="D51" s="4">
        <v>96</v>
      </c>
      <c r="E51" s="4">
        <v>96</v>
      </c>
      <c r="F51" s="5">
        <v>1</v>
      </c>
      <c r="G51" s="5"/>
      <c r="H51" s="4"/>
      <c r="I51" s="4"/>
      <c r="J51" s="5"/>
      <c r="K51" s="2"/>
      <c r="L51" s="2"/>
      <c r="M51" s="2"/>
    </row>
    <row r="52" spans="1:13">
      <c r="A52" s="8"/>
      <c r="B52" s="3" t="s">
        <v>147</v>
      </c>
      <c r="C52" s="4" t="s">
        <v>7</v>
      </c>
      <c r="D52" s="4">
        <v>1</v>
      </c>
      <c r="E52" s="4">
        <v>1</v>
      </c>
      <c r="F52" s="5">
        <v>1</v>
      </c>
      <c r="G52" s="5"/>
      <c r="H52" s="4"/>
      <c r="I52" s="4"/>
      <c r="J52" s="5"/>
      <c r="K52" s="2"/>
      <c r="L52" s="2"/>
      <c r="M52" s="2"/>
    </row>
    <row r="53" spans="1:13">
      <c r="A53" s="8"/>
      <c r="B53" s="3" t="s">
        <v>148</v>
      </c>
      <c r="C53" s="4" t="s">
        <v>7</v>
      </c>
      <c r="D53" s="4">
        <v>16</v>
      </c>
      <c r="E53" s="4">
        <v>16</v>
      </c>
      <c r="F53" s="5">
        <v>1</v>
      </c>
      <c r="G53" s="5"/>
      <c r="H53" s="4"/>
      <c r="I53" s="4"/>
      <c r="J53" s="5"/>
      <c r="K53" s="2"/>
      <c r="L53" s="2"/>
      <c r="M53" s="2"/>
    </row>
    <row r="54" spans="1:13" ht="28">
      <c r="A54" s="8"/>
      <c r="B54" s="3" t="s">
        <v>149</v>
      </c>
      <c r="C54" s="4" t="s">
        <v>7</v>
      </c>
      <c r="D54" s="4">
        <v>1</v>
      </c>
      <c r="E54" s="4"/>
      <c r="F54" s="5">
        <v>0</v>
      </c>
      <c r="G54" s="5"/>
      <c r="H54" s="4"/>
      <c r="I54" s="4"/>
      <c r="J54" s="5"/>
      <c r="K54" s="2"/>
      <c r="L54" s="2"/>
      <c r="M54" s="2"/>
    </row>
    <row r="55" spans="1:13">
      <c r="A55" s="8"/>
      <c r="B55" s="3" t="s">
        <v>150</v>
      </c>
      <c r="C55" s="4" t="s">
        <v>7</v>
      </c>
      <c r="D55" s="4">
        <v>1</v>
      </c>
      <c r="E55" s="4">
        <v>1</v>
      </c>
      <c r="F55" s="5">
        <v>1</v>
      </c>
      <c r="G55" s="5"/>
      <c r="H55" s="4"/>
      <c r="I55" s="4"/>
      <c r="J55" s="5"/>
      <c r="K55" s="2"/>
      <c r="L55" s="2"/>
      <c r="M55" s="2"/>
    </row>
    <row r="56" spans="1:13" ht="28">
      <c r="A56" s="8"/>
      <c r="B56" s="3" t="s">
        <v>151</v>
      </c>
      <c r="C56" s="4" t="s">
        <v>7</v>
      </c>
      <c r="D56" s="4">
        <v>12</v>
      </c>
      <c r="E56" s="4">
        <v>12</v>
      </c>
      <c r="F56" s="5">
        <v>1</v>
      </c>
      <c r="G56" s="5"/>
      <c r="H56" s="4"/>
      <c r="I56" s="4"/>
      <c r="J56" s="5"/>
      <c r="K56" s="2"/>
      <c r="L56" s="2"/>
      <c r="M56" s="2"/>
    </row>
    <row r="57" spans="1:13" s="11" customFormat="1" ht="28">
      <c r="A57" s="8">
        <v>5</v>
      </c>
      <c r="B57" s="12" t="s">
        <v>152</v>
      </c>
      <c r="C57" s="8"/>
      <c r="D57" s="8"/>
      <c r="E57" s="8"/>
      <c r="F57" s="9"/>
      <c r="G57" s="9">
        <v>1</v>
      </c>
      <c r="H57" s="8">
        <v>2320.9499999999998</v>
      </c>
      <c r="I57" s="8">
        <v>2320.9499999999998</v>
      </c>
      <c r="J57" s="9">
        <v>1</v>
      </c>
      <c r="K57" s="10"/>
      <c r="L57" s="10"/>
      <c r="M57" s="10"/>
    </row>
    <row r="58" spans="1:13">
      <c r="A58" s="8"/>
      <c r="B58" s="3" t="s">
        <v>153</v>
      </c>
      <c r="C58" s="4" t="s">
        <v>7</v>
      </c>
      <c r="D58" s="4">
        <v>1</v>
      </c>
      <c r="E58" s="4">
        <v>1</v>
      </c>
      <c r="F58" s="5">
        <v>1</v>
      </c>
      <c r="G58" s="5"/>
      <c r="H58" s="4"/>
      <c r="I58" s="4"/>
      <c r="J58" s="5"/>
      <c r="K58" s="2"/>
      <c r="L58" s="2"/>
      <c r="M58" s="2"/>
    </row>
    <row r="59" spans="1:13" s="11" customFormat="1" ht="28">
      <c r="A59" s="8">
        <v>6</v>
      </c>
      <c r="B59" s="31" t="s">
        <v>19</v>
      </c>
      <c r="C59" s="8"/>
      <c r="D59" s="8"/>
      <c r="E59" s="8"/>
      <c r="F59" s="9"/>
      <c r="G59" s="9">
        <f>F60</f>
        <v>1</v>
      </c>
      <c r="H59" s="8">
        <v>2223.11</v>
      </c>
      <c r="I59" s="8">
        <v>3312.47</v>
      </c>
      <c r="J59" s="9">
        <f>H59*G59/I59</f>
        <v>0.67113362536113541</v>
      </c>
      <c r="K59" s="10"/>
      <c r="L59" s="10"/>
      <c r="M59" s="10"/>
    </row>
    <row r="60" spans="1:13">
      <c r="A60" s="8"/>
      <c r="B60" s="3" t="s">
        <v>88</v>
      </c>
      <c r="C60" s="4" t="s">
        <v>89</v>
      </c>
      <c r="D60" s="4">
        <v>17240</v>
      </c>
      <c r="E60" s="4">
        <v>17240</v>
      </c>
      <c r="F60" s="5">
        <f t="shared" si="1"/>
        <v>1</v>
      </c>
      <c r="G60" s="5"/>
      <c r="H60" s="4"/>
      <c r="I60" s="4"/>
      <c r="J60" s="5"/>
      <c r="K60" s="2"/>
      <c r="L60" s="2"/>
      <c r="M60" s="2"/>
    </row>
    <row r="61" spans="1:13">
      <c r="A61" s="8"/>
      <c r="B61" s="3" t="s">
        <v>20</v>
      </c>
      <c r="C61" s="4" t="s">
        <v>21</v>
      </c>
      <c r="D61" s="4">
        <v>8.1999999999999993</v>
      </c>
      <c r="E61" s="4">
        <v>8.1999999999999993</v>
      </c>
      <c r="F61" s="5">
        <f t="shared" si="1"/>
        <v>1</v>
      </c>
      <c r="G61" s="5"/>
      <c r="H61" s="4"/>
      <c r="I61" s="4"/>
      <c r="J61" s="5"/>
      <c r="K61" s="2"/>
      <c r="L61" s="2"/>
      <c r="M61" s="2"/>
    </row>
    <row r="62" spans="1:13" s="11" customFormat="1" ht="28">
      <c r="A62" s="8">
        <v>7</v>
      </c>
      <c r="B62" s="31" t="s">
        <v>22</v>
      </c>
      <c r="C62" s="8"/>
      <c r="D62" s="8"/>
      <c r="E62" s="8"/>
      <c r="F62" s="9"/>
      <c r="G62" s="9">
        <v>1</v>
      </c>
      <c r="H62" s="8">
        <v>475.2</v>
      </c>
      <c r="I62" s="8">
        <v>478.39</v>
      </c>
      <c r="J62" s="9">
        <f>H62*G62/I62</f>
        <v>0.99333180041388824</v>
      </c>
      <c r="K62" s="10"/>
      <c r="L62" s="10"/>
      <c r="M62" s="10"/>
    </row>
    <row r="63" spans="1:13">
      <c r="A63" s="8"/>
      <c r="B63" s="3" t="s">
        <v>71</v>
      </c>
      <c r="C63" s="4" t="s">
        <v>7</v>
      </c>
      <c r="D63" s="4">
        <v>2</v>
      </c>
      <c r="E63" s="4">
        <v>2</v>
      </c>
      <c r="F63" s="5">
        <v>1</v>
      </c>
      <c r="G63" s="5"/>
      <c r="H63" s="4"/>
      <c r="I63" s="4"/>
      <c r="J63" s="5"/>
      <c r="K63" s="2"/>
      <c r="L63" s="2"/>
      <c r="M63" s="2"/>
    </row>
    <row r="64" spans="1:13">
      <c r="A64" s="8"/>
      <c r="B64" s="12" t="s">
        <v>12</v>
      </c>
      <c r="C64" s="8"/>
      <c r="D64" s="8"/>
      <c r="E64" s="8"/>
      <c r="F64" s="8"/>
      <c r="G64" s="9"/>
      <c r="H64" s="8">
        <f>H26+H28+H33+H37+H57+H59+H62</f>
        <v>26132.640000000003</v>
      </c>
      <c r="I64" s="8">
        <f>I26+I28+I33+I37+I57+I59+I62</f>
        <v>34519.14</v>
      </c>
      <c r="J64" s="9">
        <f>(J26+J28+J33+J37+J57+J59+J62)/7</f>
        <v>0.82259603643235002</v>
      </c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30.65" customHeight="1">
      <c r="A67" s="59" t="s">
        <v>154</v>
      </c>
      <c r="B67" s="59"/>
      <c r="C67" s="59"/>
      <c r="D67" s="59"/>
      <c r="E67" s="59"/>
      <c r="F67" s="59"/>
      <c r="G67" s="59"/>
      <c r="H67" s="59"/>
      <c r="I67" s="59"/>
      <c r="J67" s="59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84">
      <c r="A69" s="12" t="s">
        <v>0</v>
      </c>
      <c r="B69" s="12" t="s">
        <v>1</v>
      </c>
      <c r="C69" s="12" t="s">
        <v>5</v>
      </c>
      <c r="D69" s="12" t="s">
        <v>3</v>
      </c>
      <c r="E69" s="12" t="s">
        <v>4</v>
      </c>
      <c r="F69" s="12" t="s">
        <v>2</v>
      </c>
      <c r="G69" s="12" t="s">
        <v>10</v>
      </c>
      <c r="H69" s="12" t="s">
        <v>8</v>
      </c>
      <c r="I69" s="12" t="s">
        <v>9</v>
      </c>
      <c r="J69" s="12" t="s">
        <v>11</v>
      </c>
      <c r="K69" s="2"/>
      <c r="L69" s="2"/>
      <c r="M69" s="2"/>
    </row>
    <row r="70" spans="1:13" s="13" customFormat="1" ht="28">
      <c r="A70" s="4">
        <v>1</v>
      </c>
      <c r="B70" s="3" t="s">
        <v>24</v>
      </c>
      <c r="C70" s="4" t="s">
        <v>23</v>
      </c>
      <c r="D70" s="4">
        <v>10</v>
      </c>
      <c r="E70" s="4">
        <v>5</v>
      </c>
      <c r="F70" s="5">
        <f>E70/D70</f>
        <v>0.5</v>
      </c>
      <c r="G70" s="5">
        <f>F70</f>
        <v>0.5</v>
      </c>
      <c r="H70" s="14">
        <v>2544.6999999999998</v>
      </c>
      <c r="I70" s="14">
        <v>2544.6999999999998</v>
      </c>
      <c r="J70" s="5">
        <f>H70*G70/I70</f>
        <v>0.5</v>
      </c>
      <c r="K70" s="2"/>
      <c r="L70" s="2"/>
      <c r="M70" s="2"/>
    </row>
    <row r="71" spans="1:13">
      <c r="A71" s="8"/>
      <c r="B71" s="12" t="s">
        <v>12</v>
      </c>
      <c r="C71" s="8"/>
      <c r="D71" s="8"/>
      <c r="E71" s="8"/>
      <c r="F71" s="8"/>
      <c r="G71" s="9"/>
      <c r="H71" s="18">
        <f>H70</f>
        <v>2544.6999999999998</v>
      </c>
      <c r="I71" s="18">
        <f>I70</f>
        <v>2544.6999999999998</v>
      </c>
      <c r="J71" s="9">
        <f>J70</f>
        <v>0.5</v>
      </c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30.65" customHeight="1">
      <c r="A74" s="59" t="s">
        <v>155</v>
      </c>
      <c r="B74" s="59"/>
      <c r="C74" s="59"/>
      <c r="D74" s="59"/>
      <c r="E74" s="59"/>
      <c r="F74" s="59"/>
      <c r="G74" s="59"/>
      <c r="H74" s="59"/>
      <c r="I74" s="59"/>
      <c r="J74" s="59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84">
      <c r="A76" s="12" t="s">
        <v>0</v>
      </c>
      <c r="B76" s="12" t="s">
        <v>1</v>
      </c>
      <c r="C76" s="12" t="s">
        <v>5</v>
      </c>
      <c r="D76" s="12" t="s">
        <v>3</v>
      </c>
      <c r="E76" s="12" t="s">
        <v>4</v>
      </c>
      <c r="F76" s="12" t="s">
        <v>2</v>
      </c>
      <c r="G76" s="12" t="s">
        <v>10</v>
      </c>
      <c r="H76" s="12" t="s">
        <v>8</v>
      </c>
      <c r="I76" s="12" t="s">
        <v>9</v>
      </c>
      <c r="J76" s="12" t="s">
        <v>11</v>
      </c>
      <c r="K76" s="2"/>
      <c r="L76" s="2"/>
      <c r="M76" s="2"/>
    </row>
    <row r="77" spans="1:13">
      <c r="A77" s="8">
        <v>1</v>
      </c>
      <c r="B77" s="12" t="s">
        <v>25</v>
      </c>
      <c r="C77" s="8"/>
      <c r="D77" s="8"/>
      <c r="E77" s="8"/>
      <c r="F77" s="9"/>
      <c r="G77" s="9">
        <f>(F78+F79)/2</f>
        <v>0.81363837483031776</v>
      </c>
      <c r="H77" s="18">
        <v>50983</v>
      </c>
      <c r="I77" s="18">
        <v>70409.63</v>
      </c>
      <c r="J77" s="9">
        <f>H77*G77/I77</f>
        <v>0.58914846256079012</v>
      </c>
      <c r="K77" s="2"/>
      <c r="L77" s="2"/>
      <c r="M77" s="2"/>
    </row>
    <row r="78" spans="1:13" ht="28">
      <c r="A78" s="4"/>
      <c r="B78" s="3" t="s">
        <v>156</v>
      </c>
      <c r="C78" s="4" t="s">
        <v>23</v>
      </c>
      <c r="D78" s="4">
        <v>48</v>
      </c>
      <c r="E78" s="4">
        <v>38</v>
      </c>
      <c r="F78" s="5">
        <f>E78/D78</f>
        <v>0.79166666666666663</v>
      </c>
      <c r="G78" s="5"/>
      <c r="H78" s="14"/>
      <c r="I78" s="14"/>
      <c r="J78" s="5"/>
      <c r="K78" s="2"/>
      <c r="L78" s="2"/>
      <c r="M78" s="2"/>
    </row>
    <row r="79" spans="1:13" ht="28">
      <c r="A79" s="4"/>
      <c r="B79" s="3" t="s">
        <v>118</v>
      </c>
      <c r="C79" s="4" t="s">
        <v>6</v>
      </c>
      <c r="D79" s="4">
        <v>1939.9</v>
      </c>
      <c r="E79" s="4">
        <v>1621</v>
      </c>
      <c r="F79" s="5">
        <f>E79/D79</f>
        <v>0.83561008299396877</v>
      </c>
      <c r="G79" s="5"/>
      <c r="H79" s="14"/>
      <c r="I79" s="14"/>
      <c r="J79" s="5"/>
      <c r="K79" s="2"/>
      <c r="L79" s="2"/>
      <c r="M79" s="2"/>
    </row>
    <row r="80" spans="1:13">
      <c r="A80" s="8"/>
      <c r="B80" s="12" t="s">
        <v>12</v>
      </c>
      <c r="C80" s="8"/>
      <c r="D80" s="8"/>
      <c r="E80" s="8"/>
      <c r="F80" s="8"/>
      <c r="G80" s="9"/>
      <c r="H80" s="18">
        <f>H77</f>
        <v>50983</v>
      </c>
      <c r="I80" s="18">
        <f>I77</f>
        <v>70409.63</v>
      </c>
      <c r="J80" s="9">
        <f>J77</f>
        <v>0.58914846256079012</v>
      </c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2"/>
      <c r="L82" s="2"/>
      <c r="M82" s="2"/>
    </row>
    <row r="83" spans="1:13">
      <c r="A83" s="58" t="s">
        <v>157</v>
      </c>
      <c r="B83" s="58"/>
      <c r="C83" s="58"/>
      <c r="D83" s="58"/>
      <c r="E83" s="58"/>
      <c r="F83" s="58"/>
      <c r="G83" s="58"/>
      <c r="H83" s="58"/>
      <c r="I83" s="58"/>
      <c r="J83" s="58"/>
      <c r="K83" s="2"/>
      <c r="L83" s="2"/>
      <c r="M83" s="2"/>
    </row>
    <row r="84" spans="1:13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2"/>
      <c r="L84" s="2"/>
      <c r="M84" s="2"/>
    </row>
    <row r="85" spans="1:13" ht="84">
      <c r="A85" s="31" t="s">
        <v>0</v>
      </c>
      <c r="B85" s="31" t="s">
        <v>1</v>
      </c>
      <c r="C85" s="31" t="s">
        <v>5</v>
      </c>
      <c r="D85" s="31" t="s">
        <v>3</v>
      </c>
      <c r="E85" s="31" t="s">
        <v>4</v>
      </c>
      <c r="F85" s="31" t="s">
        <v>2</v>
      </c>
      <c r="G85" s="31" t="s">
        <v>10</v>
      </c>
      <c r="H85" s="31" t="s">
        <v>8</v>
      </c>
      <c r="I85" s="31" t="s">
        <v>9</v>
      </c>
      <c r="J85" s="31" t="s">
        <v>11</v>
      </c>
      <c r="K85" s="2"/>
      <c r="L85" s="2"/>
      <c r="M85" s="2"/>
    </row>
    <row r="86" spans="1:13">
      <c r="A86" s="27">
        <v>1</v>
      </c>
      <c r="B86" s="40" t="s">
        <v>28</v>
      </c>
      <c r="C86" s="27" t="s">
        <v>26</v>
      </c>
      <c r="D86" s="27">
        <v>111</v>
      </c>
      <c r="E86" s="27">
        <v>88</v>
      </c>
      <c r="F86" s="41">
        <f>E86/D86</f>
        <v>0.7927927927927928</v>
      </c>
      <c r="G86" s="41">
        <f>F86</f>
        <v>0.7927927927927928</v>
      </c>
      <c r="H86" s="42">
        <v>3741.9</v>
      </c>
      <c r="I86" s="42">
        <v>3788.8</v>
      </c>
      <c r="J86" s="41">
        <f>H86*G86/I86</f>
        <v>0.78297913623082538</v>
      </c>
      <c r="K86" s="2"/>
      <c r="L86" s="2"/>
      <c r="M86" s="2"/>
    </row>
    <row r="87" spans="1:13">
      <c r="A87" s="27">
        <v>2</v>
      </c>
      <c r="B87" s="40" t="s">
        <v>27</v>
      </c>
      <c r="C87" s="27" t="s">
        <v>26</v>
      </c>
      <c r="D87" s="27">
        <v>346</v>
      </c>
      <c r="E87" s="27">
        <v>343</v>
      </c>
      <c r="F87" s="41">
        <f>E87/D87</f>
        <v>0.99132947976878616</v>
      </c>
      <c r="G87" s="41">
        <f>F87</f>
        <v>0.99132947976878616</v>
      </c>
      <c r="H87" s="42">
        <v>444.1</v>
      </c>
      <c r="I87" s="42">
        <v>469</v>
      </c>
      <c r="J87" s="41">
        <f>H87*G87/I87</f>
        <v>0.93869812785782081</v>
      </c>
      <c r="K87" s="2"/>
      <c r="L87" s="2"/>
      <c r="M87" s="2"/>
    </row>
    <row r="88" spans="1:13">
      <c r="A88" s="43"/>
      <c r="B88" s="31" t="s">
        <v>12</v>
      </c>
      <c r="C88" s="43"/>
      <c r="D88" s="43"/>
      <c r="E88" s="43"/>
      <c r="F88" s="43"/>
      <c r="G88" s="44"/>
      <c r="H88" s="45">
        <f>SUM(H86:H87)</f>
        <v>4186</v>
      </c>
      <c r="I88" s="45">
        <f>SUM(I86:I87)</f>
        <v>4257.8</v>
      </c>
      <c r="J88" s="44">
        <f>(J86+J87)/2</f>
        <v>0.86083863204432309</v>
      </c>
      <c r="K88" s="2"/>
      <c r="L88" s="2"/>
      <c r="M88" s="2"/>
    </row>
    <row r="89" spans="1:13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58" t="s">
        <v>158</v>
      </c>
      <c r="B91" s="58"/>
      <c r="C91" s="58"/>
      <c r="D91" s="58"/>
      <c r="E91" s="58"/>
      <c r="F91" s="58"/>
      <c r="G91" s="58"/>
      <c r="H91" s="58"/>
      <c r="I91" s="58"/>
      <c r="J91" s="58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84">
      <c r="A93" s="12" t="s">
        <v>0</v>
      </c>
      <c r="B93" s="12" t="s">
        <v>1</v>
      </c>
      <c r="C93" s="12" t="s">
        <v>5</v>
      </c>
      <c r="D93" s="12" t="s">
        <v>3</v>
      </c>
      <c r="E93" s="12" t="s">
        <v>4</v>
      </c>
      <c r="F93" s="12" t="s">
        <v>2</v>
      </c>
      <c r="G93" s="12" t="s">
        <v>10</v>
      </c>
      <c r="H93" s="12" t="s">
        <v>8</v>
      </c>
      <c r="I93" s="12" t="s">
        <v>9</v>
      </c>
      <c r="J93" s="12" t="s">
        <v>11</v>
      </c>
      <c r="K93" s="2"/>
      <c r="L93" s="2"/>
      <c r="M93" s="2"/>
    </row>
    <row r="94" spans="1:13" s="11" customFormat="1" ht="214.5" customHeight="1">
      <c r="A94" s="8">
        <v>1</v>
      </c>
      <c r="B94" s="17" t="s">
        <v>29</v>
      </c>
      <c r="C94" s="8"/>
      <c r="D94" s="8"/>
      <c r="E94" s="8"/>
      <c r="F94" s="9"/>
      <c r="G94" s="9">
        <f>(F95+F96)/2</f>
        <v>1</v>
      </c>
      <c r="H94" s="18">
        <v>6490.9</v>
      </c>
      <c r="I94" s="18">
        <v>9569</v>
      </c>
      <c r="J94" s="9">
        <f>H94*G94/I94</f>
        <v>0.67832584387083283</v>
      </c>
      <c r="K94" s="10"/>
      <c r="L94" s="10"/>
      <c r="M94" s="10"/>
    </row>
    <row r="95" spans="1:13" s="11" customFormat="1" ht="45" customHeight="1">
      <c r="A95" s="29"/>
      <c r="B95" s="21" t="s">
        <v>55</v>
      </c>
      <c r="C95" s="30" t="s">
        <v>56</v>
      </c>
      <c r="D95" s="16">
        <v>162</v>
      </c>
      <c r="E95" s="16">
        <v>162</v>
      </c>
      <c r="F95" s="22">
        <f>E95/D95</f>
        <v>1</v>
      </c>
      <c r="G95" s="22"/>
      <c r="H95" s="23"/>
      <c r="I95" s="23"/>
      <c r="J95" s="22"/>
      <c r="K95" s="10"/>
      <c r="L95" s="10"/>
      <c r="M95" s="10"/>
    </row>
    <row r="96" spans="1:13" s="11" customFormat="1" ht="48.65" customHeight="1">
      <c r="A96" s="29"/>
      <c r="B96" s="21" t="s">
        <v>57</v>
      </c>
      <c r="C96" s="30" t="s">
        <v>58</v>
      </c>
      <c r="D96" s="16">
        <v>3380</v>
      </c>
      <c r="E96" s="16">
        <v>3380</v>
      </c>
      <c r="F96" s="22">
        <f>E96/D96</f>
        <v>1</v>
      </c>
      <c r="G96" s="22"/>
      <c r="H96" s="23"/>
      <c r="I96" s="23"/>
      <c r="J96" s="22"/>
      <c r="K96" s="10"/>
      <c r="L96" s="10"/>
      <c r="M96" s="10"/>
    </row>
    <row r="97" spans="1:13">
      <c r="A97" s="71">
        <v>2</v>
      </c>
      <c r="B97" s="73" t="s">
        <v>30</v>
      </c>
      <c r="C97" s="71"/>
      <c r="D97" s="71"/>
      <c r="E97" s="71"/>
      <c r="F97" s="80">
        <v>1</v>
      </c>
      <c r="G97" s="76">
        <v>1</v>
      </c>
      <c r="H97" s="78">
        <v>400</v>
      </c>
      <c r="I97" s="78">
        <v>400</v>
      </c>
      <c r="J97" s="76">
        <f t="shared" ref="J97:J98" si="2">H97*G97/I97</f>
        <v>1</v>
      </c>
      <c r="K97" s="2"/>
      <c r="L97" s="2"/>
      <c r="M97" s="2"/>
    </row>
    <row r="98" spans="1:13" ht="170.5" customHeight="1">
      <c r="A98" s="72"/>
      <c r="B98" s="74"/>
      <c r="C98" s="75"/>
      <c r="D98" s="75"/>
      <c r="E98" s="75"/>
      <c r="F98" s="81"/>
      <c r="G98" s="77"/>
      <c r="H98" s="79"/>
      <c r="I98" s="79"/>
      <c r="J98" s="77" t="e">
        <f t="shared" si="2"/>
        <v>#DIV/0!</v>
      </c>
      <c r="K98" s="2"/>
      <c r="L98" s="2"/>
      <c r="M98" s="2"/>
    </row>
    <row r="99" spans="1:13" ht="30" customHeight="1">
      <c r="A99" s="19"/>
      <c r="B99" s="20" t="s">
        <v>33</v>
      </c>
      <c r="C99" s="4" t="s">
        <v>32</v>
      </c>
      <c r="D99" s="4">
        <v>38</v>
      </c>
      <c r="E99" s="4">
        <v>37</v>
      </c>
      <c r="F99" s="6">
        <f>E99/D99</f>
        <v>0.97368421052631582</v>
      </c>
      <c r="G99" s="5"/>
      <c r="H99" s="4"/>
      <c r="I99" s="4"/>
      <c r="J99" s="5"/>
      <c r="K99" s="2"/>
      <c r="L99" s="2"/>
      <c r="M99" s="2"/>
    </row>
    <row r="100" spans="1:13" ht="29.15" customHeight="1">
      <c r="A100" s="19"/>
      <c r="B100" s="20" t="s">
        <v>34</v>
      </c>
      <c r="C100" s="4" t="s">
        <v>26</v>
      </c>
      <c r="D100" s="4">
        <v>2040</v>
      </c>
      <c r="E100" s="4">
        <v>2040</v>
      </c>
      <c r="F100" s="4">
        <f>E100/D100</f>
        <v>1</v>
      </c>
      <c r="G100" s="5"/>
      <c r="H100" s="4"/>
      <c r="I100" s="4"/>
      <c r="J100" s="5"/>
      <c r="K100" s="2"/>
      <c r="L100" s="2"/>
      <c r="M100" s="2"/>
    </row>
    <row r="101" spans="1:13" s="11" customFormat="1" ht="32.5" customHeight="1">
      <c r="A101" s="8">
        <v>3</v>
      </c>
      <c r="B101" s="12" t="s">
        <v>31</v>
      </c>
      <c r="C101" s="8"/>
      <c r="D101" s="8"/>
      <c r="E101" s="8"/>
      <c r="F101" s="8"/>
      <c r="G101" s="8">
        <v>1</v>
      </c>
      <c r="H101" s="8">
        <v>20</v>
      </c>
      <c r="I101" s="8">
        <v>20</v>
      </c>
      <c r="J101" s="9">
        <f>H101*G101/I101</f>
        <v>1</v>
      </c>
      <c r="K101" s="10"/>
      <c r="L101" s="10"/>
      <c r="M101" s="10"/>
    </row>
    <row r="102" spans="1:13" ht="32.5" customHeight="1">
      <c r="A102" s="4"/>
      <c r="B102" s="3" t="s">
        <v>35</v>
      </c>
      <c r="C102" s="4" t="s">
        <v>26</v>
      </c>
      <c r="D102" s="4">
        <v>1120</v>
      </c>
      <c r="E102" s="4">
        <v>1120</v>
      </c>
      <c r="F102" s="4">
        <v>1</v>
      </c>
      <c r="G102" s="4"/>
      <c r="H102" s="4"/>
      <c r="I102" s="4"/>
      <c r="J102" s="4"/>
      <c r="K102" s="2"/>
      <c r="L102" s="2"/>
      <c r="M102" s="2"/>
    </row>
    <row r="103" spans="1:13" s="11" customFormat="1" ht="32.5" customHeight="1">
      <c r="A103" s="8">
        <v>4</v>
      </c>
      <c r="B103" s="12" t="s">
        <v>169</v>
      </c>
      <c r="C103" s="8"/>
      <c r="D103" s="8"/>
      <c r="E103" s="8"/>
      <c r="F103" s="8">
        <v>1</v>
      </c>
      <c r="G103" s="8">
        <v>1</v>
      </c>
      <c r="H103" s="8">
        <v>131.6</v>
      </c>
      <c r="I103" s="8">
        <v>131.6</v>
      </c>
      <c r="J103" s="9">
        <f>H103*G103/I103</f>
        <v>1</v>
      </c>
      <c r="K103" s="10"/>
      <c r="L103" s="10"/>
      <c r="M103" s="10"/>
    </row>
    <row r="104" spans="1:13" ht="32.5" customHeight="1">
      <c r="A104" s="4"/>
      <c r="B104" s="3" t="s">
        <v>170</v>
      </c>
      <c r="C104" s="4" t="s">
        <v>36</v>
      </c>
      <c r="D104" s="4">
        <v>4</v>
      </c>
      <c r="E104" s="4">
        <v>4</v>
      </c>
      <c r="F104" s="4">
        <v>1</v>
      </c>
      <c r="G104" s="4"/>
      <c r="H104" s="4"/>
      <c r="I104" s="4"/>
      <c r="J104" s="4"/>
      <c r="K104" s="2"/>
      <c r="L104" s="2"/>
      <c r="M104" s="2"/>
    </row>
    <row r="105" spans="1:13" s="11" customFormat="1">
      <c r="A105" s="8">
        <v>5</v>
      </c>
      <c r="B105" s="12" t="s">
        <v>72</v>
      </c>
      <c r="C105" s="8" t="s">
        <v>32</v>
      </c>
      <c r="D105" s="8">
        <v>10</v>
      </c>
      <c r="E105" s="8">
        <v>10</v>
      </c>
      <c r="F105" s="8">
        <v>1</v>
      </c>
      <c r="G105" s="8">
        <v>1</v>
      </c>
      <c r="H105" s="8">
        <v>20</v>
      </c>
      <c r="I105" s="8">
        <v>20</v>
      </c>
      <c r="J105" s="9">
        <f>H105*G105/I105</f>
        <v>1</v>
      </c>
      <c r="K105" s="10"/>
      <c r="L105" s="10"/>
      <c r="M105" s="10"/>
    </row>
    <row r="106" spans="1:13" s="11" customFormat="1">
      <c r="A106" s="8"/>
      <c r="B106" s="8" t="s">
        <v>12</v>
      </c>
      <c r="C106" s="8"/>
      <c r="D106" s="8"/>
      <c r="E106" s="8"/>
      <c r="F106" s="8"/>
      <c r="G106" s="8"/>
      <c r="H106" s="18">
        <f>H94+H97+H101+H105+H103</f>
        <v>7062.5</v>
      </c>
      <c r="I106" s="18">
        <f>I94+I97+I101+I105+I103</f>
        <v>10140.6</v>
      </c>
      <c r="J106" s="9">
        <f>(J94+J97+J101+J103+J105)/5</f>
        <v>0.93566516877416661</v>
      </c>
      <c r="K106" s="10"/>
      <c r="L106" s="10"/>
      <c r="M106" s="10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2"/>
      <c r="L108" s="2"/>
      <c r="M108" s="2"/>
    </row>
    <row r="109" spans="1:13">
      <c r="A109" s="58" t="s">
        <v>171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2"/>
      <c r="L109" s="2"/>
      <c r="M109" s="2"/>
    </row>
    <row r="110" spans="1:13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2"/>
      <c r="L110" s="2"/>
      <c r="M110" s="2"/>
    </row>
    <row r="111" spans="1:13" ht="84">
      <c r="A111" s="31" t="s">
        <v>0</v>
      </c>
      <c r="B111" s="31" t="s">
        <v>1</v>
      </c>
      <c r="C111" s="31" t="s">
        <v>5</v>
      </c>
      <c r="D111" s="31" t="s">
        <v>3</v>
      </c>
      <c r="E111" s="31" t="s">
        <v>4</v>
      </c>
      <c r="F111" s="31" t="s">
        <v>2</v>
      </c>
      <c r="G111" s="31" t="s">
        <v>10</v>
      </c>
      <c r="H111" s="31" t="s">
        <v>8</v>
      </c>
      <c r="I111" s="31" t="s">
        <v>9</v>
      </c>
      <c r="J111" s="31" t="s">
        <v>11</v>
      </c>
      <c r="K111" s="2"/>
      <c r="L111" s="2"/>
      <c r="M111" s="2"/>
    </row>
    <row r="112" spans="1:13">
      <c r="A112" s="43">
        <v>1</v>
      </c>
      <c r="B112" s="46" t="s">
        <v>37</v>
      </c>
      <c r="C112" s="43"/>
      <c r="D112" s="43">
        <v>3</v>
      </c>
      <c r="E112" s="43">
        <v>3</v>
      </c>
      <c r="F112" s="44">
        <f>E112/D112</f>
        <v>1</v>
      </c>
      <c r="G112" s="44">
        <f>F112</f>
        <v>1</v>
      </c>
      <c r="H112" s="45">
        <v>215</v>
      </c>
      <c r="I112" s="45">
        <v>215</v>
      </c>
      <c r="J112" s="44">
        <f>H112*G112/I112</f>
        <v>1</v>
      </c>
      <c r="K112" s="2"/>
      <c r="L112" s="2"/>
      <c r="M112" s="2"/>
    </row>
    <row r="113" spans="1:13">
      <c r="A113" s="47"/>
      <c r="B113" s="48" t="s">
        <v>91</v>
      </c>
      <c r="C113" s="49" t="s">
        <v>32</v>
      </c>
      <c r="D113" s="49">
        <v>16</v>
      </c>
      <c r="E113" s="49">
        <v>16</v>
      </c>
      <c r="F113" s="50">
        <f>E113/D113</f>
        <v>1</v>
      </c>
      <c r="G113" s="50"/>
      <c r="H113" s="51"/>
      <c r="I113" s="51"/>
      <c r="J113" s="50"/>
      <c r="K113" s="2"/>
      <c r="L113" s="2"/>
      <c r="M113" s="2"/>
    </row>
    <row r="114" spans="1:13">
      <c r="A114" s="66">
        <v>2</v>
      </c>
      <c r="B114" s="68" t="s">
        <v>38</v>
      </c>
      <c r="C114" s="66"/>
      <c r="D114" s="66"/>
      <c r="E114" s="66"/>
      <c r="F114" s="60">
        <v>1</v>
      </c>
      <c r="G114" s="62">
        <v>1</v>
      </c>
      <c r="H114" s="82">
        <v>307.89999999999998</v>
      </c>
      <c r="I114" s="82">
        <v>307.89999999999998</v>
      </c>
      <c r="J114" s="62">
        <f t="shared" ref="J114:J115" si="3">H114*G114/I114</f>
        <v>1</v>
      </c>
      <c r="K114" s="2"/>
      <c r="L114" s="2"/>
      <c r="M114" s="2"/>
    </row>
    <row r="115" spans="1:13">
      <c r="A115" s="67"/>
      <c r="B115" s="69"/>
      <c r="C115" s="70"/>
      <c r="D115" s="70"/>
      <c r="E115" s="70"/>
      <c r="F115" s="61"/>
      <c r="G115" s="63"/>
      <c r="H115" s="83"/>
      <c r="I115" s="83"/>
      <c r="J115" s="63" t="e">
        <f t="shared" si="3"/>
        <v>#DIV/0!</v>
      </c>
      <c r="K115" s="2"/>
      <c r="L115" s="2"/>
      <c r="M115" s="2"/>
    </row>
    <row r="116" spans="1:13" ht="42">
      <c r="A116" s="52"/>
      <c r="B116" s="53" t="s">
        <v>59</v>
      </c>
      <c r="C116" s="27" t="s">
        <v>32</v>
      </c>
      <c r="D116" s="27">
        <v>36</v>
      </c>
      <c r="E116" s="27">
        <v>36</v>
      </c>
      <c r="F116" s="27">
        <f>E116/D116</f>
        <v>1</v>
      </c>
      <c r="G116" s="41"/>
      <c r="H116" s="27"/>
      <c r="I116" s="27"/>
      <c r="J116" s="41"/>
      <c r="K116" s="2"/>
      <c r="L116" s="2"/>
      <c r="M116" s="2"/>
    </row>
    <row r="117" spans="1:13">
      <c r="A117" s="52"/>
      <c r="B117" s="53" t="s">
        <v>39</v>
      </c>
      <c r="C117" s="27" t="s">
        <v>32</v>
      </c>
      <c r="D117" s="27">
        <v>45</v>
      </c>
      <c r="E117" s="27">
        <v>45</v>
      </c>
      <c r="F117" s="27">
        <f t="shared" ref="F117:F118" si="4">E117/D117</f>
        <v>1</v>
      </c>
      <c r="G117" s="41"/>
      <c r="H117" s="27"/>
      <c r="I117" s="27"/>
      <c r="J117" s="41"/>
      <c r="K117" s="2"/>
      <c r="L117" s="2"/>
      <c r="M117" s="2"/>
    </row>
    <row r="118" spans="1:13" ht="42">
      <c r="A118" s="52"/>
      <c r="B118" s="53" t="s">
        <v>40</v>
      </c>
      <c r="C118" s="27" t="s">
        <v>26</v>
      </c>
      <c r="D118" s="27">
        <v>2700</v>
      </c>
      <c r="E118" s="27">
        <v>2700</v>
      </c>
      <c r="F118" s="27">
        <f t="shared" si="4"/>
        <v>1</v>
      </c>
      <c r="G118" s="41"/>
      <c r="H118" s="27"/>
      <c r="I118" s="27"/>
      <c r="J118" s="41"/>
      <c r="K118" s="2"/>
      <c r="L118" s="2"/>
      <c r="M118" s="2"/>
    </row>
    <row r="119" spans="1:13" ht="42">
      <c r="A119" s="43">
        <v>3</v>
      </c>
      <c r="B119" s="31" t="s">
        <v>119</v>
      </c>
      <c r="C119" s="43"/>
      <c r="D119" s="43"/>
      <c r="E119" s="43"/>
      <c r="F119" s="43"/>
      <c r="G119" s="43">
        <v>1</v>
      </c>
      <c r="H119" s="43">
        <v>235.9</v>
      </c>
      <c r="I119" s="43">
        <v>235.9</v>
      </c>
      <c r="J119" s="44">
        <f>H119*G119/I119</f>
        <v>1</v>
      </c>
      <c r="K119" s="2"/>
      <c r="L119" s="2"/>
      <c r="M119" s="2"/>
    </row>
    <row r="120" spans="1:13" ht="28">
      <c r="A120" s="27"/>
      <c r="B120" s="40" t="s">
        <v>41</v>
      </c>
      <c r="C120" s="27" t="s">
        <v>26</v>
      </c>
      <c r="D120" s="27">
        <v>2800</v>
      </c>
      <c r="E120" s="27">
        <v>2800</v>
      </c>
      <c r="F120" s="27">
        <v>1</v>
      </c>
      <c r="G120" s="27"/>
      <c r="H120" s="27"/>
      <c r="I120" s="27"/>
      <c r="J120" s="27"/>
      <c r="K120" s="2"/>
      <c r="L120" s="2"/>
      <c r="M120" s="2"/>
    </row>
    <row r="121" spans="1:13" ht="42">
      <c r="A121" s="27"/>
      <c r="B121" s="40" t="s">
        <v>73</v>
      </c>
      <c r="C121" s="27" t="s">
        <v>32</v>
      </c>
      <c r="D121" s="27">
        <v>6</v>
      </c>
      <c r="E121" s="27">
        <v>6</v>
      </c>
      <c r="F121" s="27">
        <v>1</v>
      </c>
      <c r="G121" s="27"/>
      <c r="H121" s="27"/>
      <c r="I121" s="27"/>
      <c r="J121" s="27"/>
      <c r="K121" s="2"/>
      <c r="L121" s="2"/>
      <c r="M121" s="2"/>
    </row>
    <row r="122" spans="1:13" ht="42">
      <c r="A122" s="27"/>
      <c r="B122" s="40" t="s">
        <v>42</v>
      </c>
      <c r="C122" s="27" t="s">
        <v>26</v>
      </c>
      <c r="D122" s="27">
        <v>65</v>
      </c>
      <c r="E122" s="27">
        <v>65</v>
      </c>
      <c r="F122" s="27">
        <v>1</v>
      </c>
      <c r="G122" s="27"/>
      <c r="H122" s="27"/>
      <c r="I122" s="27"/>
      <c r="J122" s="27"/>
      <c r="K122" s="2"/>
      <c r="L122" s="2"/>
      <c r="M122" s="2"/>
    </row>
    <row r="123" spans="1:13">
      <c r="A123" s="43"/>
      <c r="B123" s="43" t="s">
        <v>12</v>
      </c>
      <c r="C123" s="43"/>
      <c r="D123" s="43"/>
      <c r="E123" s="43"/>
      <c r="F123" s="43"/>
      <c r="G123" s="43"/>
      <c r="H123" s="45">
        <f>H112+H114+H119</f>
        <v>758.8</v>
      </c>
      <c r="I123" s="45">
        <f>I112+I114+I119</f>
        <v>758.8</v>
      </c>
      <c r="J123" s="44">
        <f>(J112+J114+J119)/3</f>
        <v>1</v>
      </c>
      <c r="K123" s="2"/>
      <c r="L123" s="2"/>
      <c r="M123" s="2"/>
    </row>
    <row r="124" spans="1:13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2"/>
      <c r="L124" s="2"/>
      <c r="M124" s="2"/>
    </row>
    <row r="125" spans="1:13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2"/>
      <c r="L125" s="2"/>
      <c r="M125" s="2"/>
    </row>
    <row r="126" spans="1:13">
      <c r="A126" s="58" t="s">
        <v>172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2"/>
      <c r="L126" s="2"/>
      <c r="M126" s="2"/>
    </row>
    <row r="127" spans="1:13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2"/>
      <c r="L127" s="2"/>
      <c r="M127" s="2"/>
    </row>
    <row r="128" spans="1:13" ht="84">
      <c r="A128" s="31" t="s">
        <v>0</v>
      </c>
      <c r="B128" s="31" t="s">
        <v>1</v>
      </c>
      <c r="C128" s="31" t="s">
        <v>5</v>
      </c>
      <c r="D128" s="31" t="s">
        <v>3</v>
      </c>
      <c r="E128" s="31" t="s">
        <v>4</v>
      </c>
      <c r="F128" s="31" t="s">
        <v>2</v>
      </c>
      <c r="G128" s="31" t="s">
        <v>10</v>
      </c>
      <c r="H128" s="31" t="s">
        <v>8</v>
      </c>
      <c r="I128" s="31" t="s">
        <v>9</v>
      </c>
      <c r="J128" s="31" t="s">
        <v>11</v>
      </c>
      <c r="K128" s="2"/>
      <c r="L128" s="2"/>
      <c r="M128" s="2"/>
    </row>
    <row r="129" spans="1:13" ht="42">
      <c r="A129" s="43">
        <v>1</v>
      </c>
      <c r="B129" s="46" t="s">
        <v>43</v>
      </c>
      <c r="C129" s="43"/>
      <c r="D129" s="43"/>
      <c r="E129" s="43"/>
      <c r="F129" s="44"/>
      <c r="G129" s="44">
        <f>F130</f>
        <v>1</v>
      </c>
      <c r="H129" s="45">
        <v>95</v>
      </c>
      <c r="I129" s="45">
        <v>195</v>
      </c>
      <c r="J129" s="44">
        <f>H129*G129/I129</f>
        <v>0.48717948717948717</v>
      </c>
      <c r="K129" s="2"/>
      <c r="L129" s="2"/>
      <c r="M129" s="2"/>
    </row>
    <row r="130" spans="1:13" ht="28">
      <c r="A130" s="47"/>
      <c r="B130" s="48" t="s">
        <v>61</v>
      </c>
      <c r="C130" s="49" t="s">
        <v>32</v>
      </c>
      <c r="D130" s="49">
        <v>7</v>
      </c>
      <c r="E130" s="49">
        <v>7</v>
      </c>
      <c r="F130" s="50">
        <f>E130/D130</f>
        <v>1</v>
      </c>
      <c r="G130" s="50"/>
      <c r="H130" s="51"/>
      <c r="I130" s="51"/>
      <c r="J130" s="50"/>
      <c r="K130" s="2"/>
      <c r="L130" s="2"/>
      <c r="M130" s="2"/>
    </row>
    <row r="131" spans="1:13" ht="56">
      <c r="A131" s="47"/>
      <c r="B131" s="48" t="s">
        <v>62</v>
      </c>
      <c r="C131" s="49" t="s">
        <v>63</v>
      </c>
      <c r="D131" s="49">
        <v>8</v>
      </c>
      <c r="E131" s="49">
        <v>8</v>
      </c>
      <c r="F131" s="50">
        <f>E131/D131</f>
        <v>1</v>
      </c>
      <c r="G131" s="50"/>
      <c r="H131" s="51"/>
      <c r="I131" s="51"/>
      <c r="J131" s="50"/>
      <c r="K131" s="2"/>
      <c r="L131" s="2"/>
      <c r="M131" s="2"/>
    </row>
    <row r="132" spans="1:13">
      <c r="A132" s="66">
        <v>2</v>
      </c>
      <c r="B132" s="68" t="s">
        <v>44</v>
      </c>
      <c r="C132" s="66"/>
      <c r="D132" s="66"/>
      <c r="E132" s="66"/>
      <c r="F132" s="60">
        <v>1</v>
      </c>
      <c r="G132" s="62">
        <v>1</v>
      </c>
      <c r="H132" s="64">
        <v>102</v>
      </c>
      <c r="I132" s="64">
        <v>102</v>
      </c>
      <c r="J132" s="62">
        <f t="shared" ref="J132:J133" si="5">H132*G132/I132</f>
        <v>1</v>
      </c>
      <c r="K132" s="2"/>
      <c r="L132" s="2"/>
      <c r="M132" s="2"/>
    </row>
    <row r="133" spans="1:13">
      <c r="A133" s="67"/>
      <c r="B133" s="69"/>
      <c r="C133" s="70"/>
      <c r="D133" s="70"/>
      <c r="E133" s="70"/>
      <c r="F133" s="61"/>
      <c r="G133" s="63"/>
      <c r="H133" s="65"/>
      <c r="I133" s="65"/>
      <c r="J133" s="63" t="e">
        <f t="shared" si="5"/>
        <v>#DIV/0!</v>
      </c>
      <c r="K133" s="2"/>
      <c r="L133" s="2"/>
      <c r="M133" s="2"/>
    </row>
    <row r="134" spans="1:13" ht="28">
      <c r="A134" s="52"/>
      <c r="B134" s="53" t="s">
        <v>64</v>
      </c>
      <c r="C134" s="27" t="s">
        <v>26</v>
      </c>
      <c r="D134" s="27">
        <v>46</v>
      </c>
      <c r="E134" s="27">
        <v>46</v>
      </c>
      <c r="F134" s="27">
        <f>E134/D134</f>
        <v>1</v>
      </c>
      <c r="G134" s="41"/>
      <c r="H134" s="27"/>
      <c r="I134" s="27"/>
      <c r="J134" s="41"/>
      <c r="K134" s="2"/>
      <c r="L134" s="2"/>
      <c r="M134" s="2"/>
    </row>
    <row r="135" spans="1:13" ht="28">
      <c r="A135" s="43">
        <v>3</v>
      </c>
      <c r="B135" s="31" t="s">
        <v>45</v>
      </c>
      <c r="C135" s="43"/>
      <c r="D135" s="43"/>
      <c r="E135" s="43"/>
      <c r="F135" s="43"/>
      <c r="G135" s="43">
        <v>1</v>
      </c>
      <c r="H135" s="43">
        <v>108.6</v>
      </c>
      <c r="I135" s="43">
        <v>220.7</v>
      </c>
      <c r="J135" s="44">
        <f>H135*G135/I135</f>
        <v>0.49207068418667876</v>
      </c>
      <c r="K135" s="2"/>
      <c r="L135" s="2"/>
      <c r="M135" s="2"/>
    </row>
    <row r="136" spans="1:13" ht="42">
      <c r="A136" s="27"/>
      <c r="B136" s="40" t="s">
        <v>65</v>
      </c>
      <c r="C136" s="27" t="s">
        <v>63</v>
      </c>
      <c r="D136" s="27">
        <v>15</v>
      </c>
      <c r="E136" s="27">
        <v>15</v>
      </c>
      <c r="F136" s="27">
        <v>1</v>
      </c>
      <c r="G136" s="27"/>
      <c r="H136" s="27"/>
      <c r="I136" s="27"/>
      <c r="J136" s="27"/>
      <c r="K136" s="2"/>
      <c r="L136" s="2"/>
      <c r="M136" s="2"/>
    </row>
    <row r="137" spans="1:13" ht="42">
      <c r="A137" s="27"/>
      <c r="B137" s="40" t="s">
        <v>66</v>
      </c>
      <c r="C137" s="27" t="s">
        <v>63</v>
      </c>
      <c r="D137" s="27">
        <v>2</v>
      </c>
      <c r="E137" s="27">
        <v>2</v>
      </c>
      <c r="F137" s="27">
        <v>1</v>
      </c>
      <c r="G137" s="27"/>
      <c r="H137" s="27"/>
      <c r="I137" s="27"/>
      <c r="J137" s="27"/>
      <c r="K137" s="2"/>
      <c r="L137" s="2"/>
      <c r="M137" s="2"/>
    </row>
    <row r="138" spans="1:13" s="11" customFormat="1" ht="28">
      <c r="A138" s="43">
        <v>4</v>
      </c>
      <c r="B138" s="31" t="s">
        <v>46</v>
      </c>
      <c r="C138" s="43"/>
      <c r="D138" s="43"/>
      <c r="E138" s="43"/>
      <c r="F138" s="43"/>
      <c r="G138" s="43">
        <v>1</v>
      </c>
      <c r="H138" s="43">
        <v>97.5</v>
      </c>
      <c r="I138" s="43">
        <v>97.5</v>
      </c>
      <c r="J138" s="44">
        <f>H138*G138/I138</f>
        <v>1</v>
      </c>
      <c r="K138" s="10"/>
      <c r="L138" s="10"/>
      <c r="M138" s="10"/>
    </row>
    <row r="139" spans="1:13">
      <c r="A139" s="27"/>
      <c r="B139" s="40" t="s">
        <v>67</v>
      </c>
      <c r="C139" s="27" t="s">
        <v>32</v>
      </c>
      <c r="D139" s="27">
        <v>6</v>
      </c>
      <c r="E139" s="27">
        <v>6</v>
      </c>
      <c r="F139" s="27">
        <v>1</v>
      </c>
      <c r="G139" s="27"/>
      <c r="H139" s="27"/>
      <c r="I139" s="27"/>
      <c r="J139" s="27"/>
      <c r="K139" s="2"/>
      <c r="L139" s="2"/>
      <c r="M139" s="2"/>
    </row>
    <row r="140" spans="1:13" s="11" customFormat="1">
      <c r="A140" s="43">
        <v>5</v>
      </c>
      <c r="B140" s="31" t="s">
        <v>60</v>
      </c>
      <c r="C140" s="43" t="s">
        <v>26</v>
      </c>
      <c r="D140" s="43">
        <v>6</v>
      </c>
      <c r="E140" s="43">
        <v>6</v>
      </c>
      <c r="F140" s="43">
        <v>1</v>
      </c>
      <c r="G140" s="43">
        <v>1</v>
      </c>
      <c r="H140" s="43">
        <v>200.6</v>
      </c>
      <c r="I140" s="43">
        <v>200.6</v>
      </c>
      <c r="J140" s="44">
        <f>H140*G140/I140</f>
        <v>1</v>
      </c>
      <c r="K140" s="10"/>
      <c r="L140" s="10"/>
      <c r="M140" s="10"/>
    </row>
    <row r="141" spans="1:13">
      <c r="A141" s="43"/>
      <c r="B141" s="43" t="s">
        <v>12</v>
      </c>
      <c r="C141" s="43"/>
      <c r="D141" s="43"/>
      <c r="E141" s="43"/>
      <c r="F141" s="43"/>
      <c r="G141" s="43"/>
      <c r="H141" s="45">
        <f>H129+H132+H135+H138+H140</f>
        <v>603.70000000000005</v>
      </c>
      <c r="I141" s="45">
        <f>I129+I132+I135+I138+I140</f>
        <v>815.80000000000007</v>
      </c>
      <c r="J141" s="44">
        <f>(J129+J132+J135+J138+J140)/5</f>
        <v>0.7958500342732332</v>
      </c>
      <c r="K141" s="2"/>
      <c r="L141" s="2"/>
      <c r="M141" s="2"/>
    </row>
    <row r="142" spans="1:13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2"/>
      <c r="L142" s="2"/>
      <c r="M142" s="2"/>
    </row>
    <row r="143" spans="1: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58" t="s">
        <v>159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2"/>
      <c r="L144" s="2"/>
      <c r="M144" s="2"/>
    </row>
    <row r="145" spans="1: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84">
      <c r="A146" s="12" t="s">
        <v>0</v>
      </c>
      <c r="B146" s="12" t="s">
        <v>1</v>
      </c>
      <c r="C146" s="12" t="s">
        <v>5</v>
      </c>
      <c r="D146" s="12" t="s">
        <v>3</v>
      </c>
      <c r="E146" s="12" t="s">
        <v>4</v>
      </c>
      <c r="F146" s="12" t="s">
        <v>2</v>
      </c>
      <c r="G146" s="12" t="s">
        <v>10</v>
      </c>
      <c r="H146" s="12" t="s">
        <v>8</v>
      </c>
      <c r="I146" s="12" t="s">
        <v>9</v>
      </c>
      <c r="J146" s="12" t="s">
        <v>11</v>
      </c>
      <c r="K146" s="2"/>
      <c r="L146" s="2"/>
      <c r="M146" s="2"/>
    </row>
    <row r="147" spans="1:13">
      <c r="A147" s="71">
        <v>1</v>
      </c>
      <c r="B147" s="73" t="s">
        <v>47</v>
      </c>
      <c r="C147" s="71"/>
      <c r="D147" s="71"/>
      <c r="E147" s="71"/>
      <c r="F147" s="80"/>
      <c r="G147" s="76">
        <v>1</v>
      </c>
      <c r="H147" s="78">
        <v>150</v>
      </c>
      <c r="I147" s="78">
        <v>150</v>
      </c>
      <c r="J147" s="76">
        <f t="shared" ref="J147:J148" si="6">H147*G147/I147</f>
        <v>1</v>
      </c>
      <c r="K147" s="2"/>
      <c r="L147" s="2"/>
      <c r="M147" s="2"/>
    </row>
    <row r="148" spans="1:13" ht="45.65" customHeight="1">
      <c r="A148" s="72"/>
      <c r="B148" s="74"/>
      <c r="C148" s="75"/>
      <c r="D148" s="75"/>
      <c r="E148" s="75"/>
      <c r="F148" s="81"/>
      <c r="G148" s="77"/>
      <c r="H148" s="79"/>
      <c r="I148" s="79"/>
      <c r="J148" s="77" t="e">
        <f t="shared" si="6"/>
        <v>#DIV/0!</v>
      </c>
      <c r="K148" s="2"/>
      <c r="L148" s="2"/>
      <c r="M148" s="2"/>
    </row>
    <row r="149" spans="1:13" ht="28">
      <c r="A149" s="19"/>
      <c r="B149" s="20" t="s">
        <v>48</v>
      </c>
      <c r="C149" s="4" t="s">
        <v>26</v>
      </c>
      <c r="D149" s="27">
        <v>2</v>
      </c>
      <c r="E149" s="27">
        <v>2</v>
      </c>
      <c r="F149" s="27">
        <f>E149/D149</f>
        <v>1</v>
      </c>
      <c r="G149" s="5"/>
      <c r="H149" s="4"/>
      <c r="I149" s="4"/>
      <c r="J149" s="5"/>
      <c r="K149" s="2"/>
      <c r="L149" s="2"/>
      <c r="M149" s="2"/>
    </row>
    <row r="150" spans="1:13" ht="28">
      <c r="A150" s="19"/>
      <c r="B150" s="20" t="s">
        <v>49</v>
      </c>
      <c r="C150" s="4" t="s">
        <v>26</v>
      </c>
      <c r="D150" s="4">
        <v>41</v>
      </c>
      <c r="E150" s="4">
        <v>41</v>
      </c>
      <c r="F150" s="4">
        <f t="shared" ref="F150:F151" si="7">E150/D150</f>
        <v>1</v>
      </c>
      <c r="G150" s="5"/>
      <c r="H150" s="4"/>
      <c r="I150" s="4"/>
      <c r="J150" s="5"/>
      <c r="K150" s="2"/>
      <c r="L150" s="2"/>
      <c r="M150" s="2"/>
    </row>
    <row r="151" spans="1:13" ht="28">
      <c r="A151" s="19"/>
      <c r="B151" s="20" t="s">
        <v>50</v>
      </c>
      <c r="C151" s="4" t="s">
        <v>26</v>
      </c>
      <c r="D151" s="4">
        <v>26</v>
      </c>
      <c r="E151" s="4">
        <v>26</v>
      </c>
      <c r="F151" s="4">
        <f t="shared" si="7"/>
        <v>1</v>
      </c>
      <c r="G151" s="5"/>
      <c r="H151" s="4"/>
      <c r="I151" s="4"/>
      <c r="J151" s="5"/>
      <c r="K151" s="2"/>
      <c r="L151" s="2"/>
      <c r="M151" s="2"/>
    </row>
    <row r="152" spans="1:13">
      <c r="A152" s="8"/>
      <c r="B152" s="8" t="s">
        <v>12</v>
      </c>
      <c r="C152" s="8"/>
      <c r="D152" s="8"/>
      <c r="E152" s="8"/>
      <c r="F152" s="8"/>
      <c r="G152" s="8"/>
      <c r="H152" s="18">
        <f>H147</f>
        <v>150</v>
      </c>
      <c r="I152" s="18">
        <f t="shared" ref="I152:J152" si="8">I147</f>
        <v>150</v>
      </c>
      <c r="J152" s="18">
        <f t="shared" si="8"/>
        <v>1</v>
      </c>
      <c r="K152" s="2"/>
      <c r="L152" s="2"/>
      <c r="M152" s="2"/>
    </row>
    <row r="153" spans="1: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58" t="s">
        <v>160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2"/>
      <c r="L156" s="2"/>
      <c r="M156" s="2"/>
    </row>
    <row r="157" spans="1: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84">
      <c r="A158" s="12" t="s">
        <v>0</v>
      </c>
      <c r="B158" s="12" t="s">
        <v>1</v>
      </c>
      <c r="C158" s="12" t="s">
        <v>5</v>
      </c>
      <c r="D158" s="12" t="s">
        <v>3</v>
      </c>
      <c r="E158" s="12" t="s">
        <v>4</v>
      </c>
      <c r="F158" s="12" t="s">
        <v>2</v>
      </c>
      <c r="G158" s="12" t="s">
        <v>10</v>
      </c>
      <c r="H158" s="12" t="s">
        <v>8</v>
      </c>
      <c r="I158" s="12" t="s">
        <v>9</v>
      </c>
      <c r="J158" s="12" t="s">
        <v>11</v>
      </c>
      <c r="K158" s="2"/>
      <c r="L158" s="2"/>
      <c r="M158" s="2"/>
    </row>
    <row r="159" spans="1:13">
      <c r="A159" s="8">
        <v>1</v>
      </c>
      <c r="B159" s="17" t="s">
        <v>161</v>
      </c>
      <c r="C159" s="8"/>
      <c r="D159" s="8"/>
      <c r="E159" s="8"/>
      <c r="F159" s="9"/>
      <c r="G159" s="9">
        <v>1</v>
      </c>
      <c r="H159" s="18">
        <v>124.4</v>
      </c>
      <c r="I159" s="18">
        <v>124.4</v>
      </c>
      <c r="J159" s="9">
        <f>H159*G159/I159</f>
        <v>1</v>
      </c>
      <c r="K159" s="2"/>
      <c r="L159" s="2"/>
      <c r="M159" s="2"/>
    </row>
    <row r="160" spans="1:13">
      <c r="A160" s="4"/>
      <c r="B160" s="15" t="s">
        <v>162</v>
      </c>
      <c r="C160" s="4" t="s">
        <v>32</v>
      </c>
      <c r="D160" s="4">
        <v>13</v>
      </c>
      <c r="E160" s="4">
        <v>13</v>
      </c>
      <c r="F160" s="5">
        <v>1</v>
      </c>
      <c r="G160" s="5"/>
      <c r="H160" s="14"/>
      <c r="I160" s="14"/>
      <c r="J160" s="5"/>
      <c r="K160" s="2"/>
      <c r="L160" s="2"/>
      <c r="M160" s="2"/>
    </row>
    <row r="161" spans="1:13" s="11" customFormat="1" ht="56">
      <c r="A161" s="8">
        <v>2</v>
      </c>
      <c r="B161" s="17" t="s">
        <v>163</v>
      </c>
      <c r="C161" s="8"/>
      <c r="D161" s="8"/>
      <c r="E161" s="8"/>
      <c r="F161" s="9"/>
      <c r="G161" s="9">
        <v>1</v>
      </c>
      <c r="H161" s="18">
        <v>3.3</v>
      </c>
      <c r="I161" s="18">
        <v>3.3</v>
      </c>
      <c r="J161" s="9">
        <f>H161*G161/I161</f>
        <v>1</v>
      </c>
      <c r="K161" s="10"/>
      <c r="L161" s="10"/>
      <c r="M161" s="10"/>
    </row>
    <row r="162" spans="1:13" ht="42">
      <c r="A162" s="4"/>
      <c r="B162" s="15" t="s">
        <v>164</v>
      </c>
      <c r="C162" s="4" t="s">
        <v>36</v>
      </c>
      <c r="D162" s="4">
        <v>60</v>
      </c>
      <c r="E162" s="4">
        <v>60</v>
      </c>
      <c r="F162" s="5">
        <f>E162/D162</f>
        <v>1</v>
      </c>
      <c r="G162" s="5"/>
      <c r="H162" s="14"/>
      <c r="I162" s="14"/>
      <c r="J162" s="5"/>
      <c r="K162" s="2"/>
      <c r="L162" s="2"/>
      <c r="M162" s="2"/>
    </row>
    <row r="163" spans="1:13">
      <c r="A163" s="8"/>
      <c r="B163" s="8" t="s">
        <v>12</v>
      </c>
      <c r="C163" s="8"/>
      <c r="D163" s="8"/>
      <c r="E163" s="8"/>
      <c r="F163" s="8"/>
      <c r="G163" s="8"/>
      <c r="H163" s="18">
        <f>H159+H161</f>
        <v>127.7</v>
      </c>
      <c r="I163" s="18">
        <f>I159+I161</f>
        <v>127.7</v>
      </c>
      <c r="J163" s="9">
        <f>(J159+J161)/2</f>
        <v>1</v>
      </c>
      <c r="K163" s="2"/>
      <c r="L163" s="2"/>
      <c r="M163" s="2"/>
    </row>
    <row r="164" spans="1: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58" t="s">
        <v>165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2"/>
      <c r="L166" s="2"/>
      <c r="M166" s="2"/>
    </row>
    <row r="167" spans="1: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84">
      <c r="A168" s="12" t="s">
        <v>0</v>
      </c>
      <c r="B168" s="12" t="s">
        <v>1</v>
      </c>
      <c r="C168" s="12" t="s">
        <v>5</v>
      </c>
      <c r="D168" s="12" t="s">
        <v>3</v>
      </c>
      <c r="E168" s="12" t="s">
        <v>4</v>
      </c>
      <c r="F168" s="12" t="s">
        <v>2</v>
      </c>
      <c r="G168" s="12" t="s">
        <v>10</v>
      </c>
      <c r="H168" s="12" t="s">
        <v>8</v>
      </c>
      <c r="I168" s="12" t="s">
        <v>9</v>
      </c>
      <c r="J168" s="12" t="s">
        <v>11</v>
      </c>
      <c r="K168" s="2"/>
      <c r="L168" s="2"/>
      <c r="M168" s="2"/>
    </row>
    <row r="169" spans="1:13" ht="70">
      <c r="A169" s="8">
        <v>1</v>
      </c>
      <c r="B169" s="17" t="s">
        <v>120</v>
      </c>
      <c r="C169" s="8"/>
      <c r="D169" s="8"/>
      <c r="E169" s="8"/>
      <c r="F169" s="9"/>
      <c r="G169" s="9">
        <v>1</v>
      </c>
      <c r="H169" s="18">
        <v>30</v>
      </c>
      <c r="I169" s="18">
        <v>30</v>
      </c>
      <c r="J169" s="9">
        <f>H169*G169/I169</f>
        <v>1</v>
      </c>
      <c r="K169" s="2"/>
      <c r="L169" s="2"/>
      <c r="M169" s="2"/>
    </row>
    <row r="170" spans="1:13" ht="28">
      <c r="A170" s="4"/>
      <c r="B170" s="15" t="s">
        <v>68</v>
      </c>
      <c r="C170" s="4"/>
      <c r="D170" s="4">
        <v>24</v>
      </c>
      <c r="E170" s="4">
        <v>24</v>
      </c>
      <c r="F170" s="5">
        <v>1</v>
      </c>
      <c r="G170" s="5"/>
      <c r="H170" s="14"/>
      <c r="I170" s="14"/>
      <c r="J170" s="5"/>
      <c r="K170" s="2"/>
      <c r="L170" s="2"/>
      <c r="M170" s="2"/>
    </row>
    <row r="171" spans="1:13">
      <c r="A171" s="8"/>
      <c r="B171" s="8" t="s">
        <v>12</v>
      </c>
      <c r="C171" s="8"/>
      <c r="D171" s="8"/>
      <c r="E171" s="8"/>
      <c r="F171" s="8"/>
      <c r="G171" s="8"/>
      <c r="H171" s="18">
        <f>H169</f>
        <v>30</v>
      </c>
      <c r="I171" s="18">
        <f t="shared" ref="I171:J171" si="9">I169</f>
        <v>30</v>
      </c>
      <c r="J171" s="18">
        <f t="shared" si="9"/>
        <v>1</v>
      </c>
      <c r="K171" s="2"/>
      <c r="L171" s="2"/>
      <c r="M171" s="2"/>
    </row>
    <row r="172" spans="1: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5" spans="1:13" ht="31.5" customHeight="1">
      <c r="A175" s="59" t="s">
        <v>166</v>
      </c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3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84">
      <c r="A177" s="12" t="s">
        <v>0</v>
      </c>
      <c r="B177" s="12" t="s">
        <v>1</v>
      </c>
      <c r="C177" s="12" t="s">
        <v>5</v>
      </c>
      <c r="D177" s="12" t="s">
        <v>3</v>
      </c>
      <c r="E177" s="12" t="s">
        <v>4</v>
      </c>
      <c r="F177" s="12" t="s">
        <v>2</v>
      </c>
      <c r="G177" s="12" t="s">
        <v>10</v>
      </c>
      <c r="H177" s="12" t="s">
        <v>8</v>
      </c>
      <c r="I177" s="12" t="s">
        <v>9</v>
      </c>
      <c r="J177" s="12" t="s">
        <v>11</v>
      </c>
    </row>
    <row r="178" spans="1:10" ht="42">
      <c r="A178" s="8">
        <v>1</v>
      </c>
      <c r="B178" s="17" t="s">
        <v>69</v>
      </c>
      <c r="C178" s="8" t="s">
        <v>54</v>
      </c>
      <c r="D178" s="8">
        <v>100</v>
      </c>
      <c r="E178" s="8">
        <v>50</v>
      </c>
      <c r="F178" s="9">
        <f t="shared" ref="F178" si="10">E178/D178</f>
        <v>0.5</v>
      </c>
      <c r="G178" s="9">
        <f t="shared" ref="G178" si="11">F178</f>
        <v>0.5</v>
      </c>
      <c r="H178" s="18">
        <v>50.7</v>
      </c>
      <c r="I178" s="18">
        <v>50.7</v>
      </c>
      <c r="J178" s="9">
        <f t="shared" ref="J178" si="12">H178*G178/I178</f>
        <v>0.5</v>
      </c>
    </row>
    <row r="179" spans="1:10" ht="56">
      <c r="A179" s="8">
        <v>2</v>
      </c>
      <c r="B179" s="17" t="s">
        <v>167</v>
      </c>
      <c r="C179" s="8" t="s">
        <v>74</v>
      </c>
      <c r="D179" s="12">
        <v>35</v>
      </c>
      <c r="E179" s="12">
        <v>19</v>
      </c>
      <c r="F179" s="9">
        <f>E179/D179</f>
        <v>0.54285714285714282</v>
      </c>
      <c r="G179" s="9">
        <f>F179</f>
        <v>0.54285714285714282</v>
      </c>
      <c r="H179" s="18">
        <v>105.48</v>
      </c>
      <c r="I179" s="18">
        <v>109.2</v>
      </c>
      <c r="J179" s="9">
        <f>H179*G179/I179</f>
        <v>0.52436420722135002</v>
      </c>
    </row>
    <row r="180" spans="1:10">
      <c r="A180" s="8"/>
      <c r="B180" s="8" t="s">
        <v>12</v>
      </c>
      <c r="C180" s="8"/>
      <c r="D180" s="8"/>
      <c r="E180" s="8"/>
      <c r="F180" s="8"/>
      <c r="G180" s="8"/>
      <c r="H180" s="18">
        <f>SUM(H178:H179)</f>
        <v>156.18</v>
      </c>
      <c r="I180" s="18">
        <f>SUM(I178:I179)</f>
        <v>159.9</v>
      </c>
      <c r="J180" s="9">
        <f>(J178+J179)/2</f>
        <v>0.51218210361067507</v>
      </c>
    </row>
    <row r="183" spans="1:10">
      <c r="A183" s="58" t="s">
        <v>168</v>
      </c>
      <c r="B183" s="58"/>
      <c r="C183" s="58"/>
      <c r="D183" s="58"/>
      <c r="E183" s="58"/>
      <c r="F183" s="58"/>
      <c r="G183" s="58"/>
      <c r="H183" s="58"/>
      <c r="I183" s="58"/>
      <c r="J183" s="58"/>
    </row>
    <row r="184" spans="1:10">
      <c r="A184" s="2" t="s">
        <v>83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84">
      <c r="A185" s="12" t="s">
        <v>0</v>
      </c>
      <c r="B185" s="12" t="s">
        <v>1</v>
      </c>
      <c r="C185" s="12" t="s">
        <v>5</v>
      </c>
      <c r="D185" s="12" t="s">
        <v>3</v>
      </c>
      <c r="E185" s="12" t="s">
        <v>4</v>
      </c>
      <c r="F185" s="12" t="s">
        <v>2</v>
      </c>
      <c r="G185" s="12" t="s">
        <v>10</v>
      </c>
      <c r="H185" s="12" t="s">
        <v>8</v>
      </c>
      <c r="I185" s="12" t="s">
        <v>9</v>
      </c>
      <c r="J185" s="12" t="s">
        <v>11</v>
      </c>
    </row>
    <row r="186" spans="1:10" ht="42">
      <c r="A186" s="8">
        <v>1</v>
      </c>
      <c r="B186" s="31" t="s">
        <v>75</v>
      </c>
      <c r="C186" s="8"/>
      <c r="D186" s="8"/>
      <c r="E186" s="8"/>
      <c r="F186" s="9"/>
      <c r="G186" s="9">
        <v>1</v>
      </c>
      <c r="H186" s="8">
        <v>5675.21</v>
      </c>
      <c r="I186" s="8">
        <v>5675.21</v>
      </c>
      <c r="J186" s="9">
        <f>H186*G186/I186</f>
        <v>1</v>
      </c>
    </row>
    <row r="187" spans="1:10">
      <c r="A187" s="28"/>
      <c r="B187" s="3" t="s">
        <v>100</v>
      </c>
      <c r="C187" s="4" t="s">
        <v>36</v>
      </c>
      <c r="D187" s="4">
        <v>1</v>
      </c>
      <c r="E187" s="4">
        <v>1</v>
      </c>
      <c r="F187" s="5">
        <v>1</v>
      </c>
      <c r="G187" s="5"/>
      <c r="H187" s="4"/>
      <c r="I187" s="4"/>
      <c r="J187" s="6"/>
    </row>
    <row r="188" spans="1:10">
      <c r="A188" s="8"/>
      <c r="B188" s="12" t="s">
        <v>12</v>
      </c>
      <c r="C188" s="8"/>
      <c r="D188" s="8"/>
      <c r="E188" s="8"/>
      <c r="F188" s="8"/>
      <c r="G188" s="9"/>
      <c r="H188" s="8">
        <f>H186</f>
        <v>5675.21</v>
      </c>
      <c r="I188" s="8">
        <f>I186</f>
        <v>5675.21</v>
      </c>
      <c r="J188" s="9">
        <f>J186</f>
        <v>1</v>
      </c>
    </row>
    <row r="191" spans="1:10">
      <c r="A191" s="58" t="s">
        <v>173</v>
      </c>
      <c r="B191" s="58"/>
      <c r="C191" s="58"/>
      <c r="D191" s="58"/>
      <c r="E191" s="58"/>
      <c r="F191" s="58"/>
      <c r="G191" s="58"/>
      <c r="H191" s="58"/>
      <c r="I191" s="58"/>
      <c r="J191" s="58"/>
    </row>
    <row r="192" spans="1:10">
      <c r="A192" s="2" t="s">
        <v>83</v>
      </c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84">
      <c r="A193" s="12" t="s">
        <v>0</v>
      </c>
      <c r="B193" s="12" t="s">
        <v>1</v>
      </c>
      <c r="C193" s="12" t="s">
        <v>5</v>
      </c>
      <c r="D193" s="12" t="s">
        <v>3</v>
      </c>
      <c r="E193" s="12" t="s">
        <v>4</v>
      </c>
      <c r="F193" s="12" t="s">
        <v>2</v>
      </c>
      <c r="G193" s="12" t="s">
        <v>10</v>
      </c>
      <c r="H193" s="12" t="s">
        <v>8</v>
      </c>
      <c r="I193" s="12" t="s">
        <v>9</v>
      </c>
      <c r="J193" s="12" t="s">
        <v>11</v>
      </c>
    </row>
    <row r="194" spans="1:10" ht="42">
      <c r="A194" s="8">
        <v>1</v>
      </c>
      <c r="B194" s="31" t="s">
        <v>90</v>
      </c>
      <c r="C194" s="8"/>
      <c r="D194" s="8"/>
      <c r="E194" s="8"/>
      <c r="F194" s="9"/>
      <c r="G194" s="9">
        <f>(F195+F196+F197)/3</f>
        <v>0.5</v>
      </c>
      <c r="H194" s="8">
        <v>450</v>
      </c>
      <c r="I194" s="8">
        <v>450</v>
      </c>
      <c r="J194" s="9">
        <f>H194*G194/I194</f>
        <v>0.5</v>
      </c>
    </row>
    <row r="195" spans="1:10" ht="28">
      <c r="A195" s="28"/>
      <c r="B195" s="3" t="s">
        <v>123</v>
      </c>
      <c r="C195" s="4" t="s">
        <v>32</v>
      </c>
      <c r="D195" s="4">
        <v>3</v>
      </c>
      <c r="E195" s="4">
        <v>2</v>
      </c>
      <c r="F195" s="5">
        <f>E195/D195</f>
        <v>0.66666666666666663</v>
      </c>
      <c r="G195" s="5"/>
      <c r="H195" s="4"/>
      <c r="I195" s="4"/>
      <c r="J195" s="6"/>
    </row>
    <row r="196" spans="1:10" ht="28">
      <c r="A196" s="28"/>
      <c r="B196" s="3" t="s">
        <v>121</v>
      </c>
      <c r="C196" s="4" t="s">
        <v>32</v>
      </c>
      <c r="D196" s="4">
        <v>3</v>
      </c>
      <c r="E196" s="4">
        <v>1</v>
      </c>
      <c r="F196" s="5">
        <f>E196/D196</f>
        <v>0.33333333333333331</v>
      </c>
      <c r="G196" s="5"/>
      <c r="H196" s="4"/>
      <c r="I196" s="4"/>
      <c r="J196" s="6"/>
    </row>
    <row r="197" spans="1:10" ht="42">
      <c r="A197" s="28"/>
      <c r="B197" s="3" t="s">
        <v>122</v>
      </c>
      <c r="C197" s="4" t="s">
        <v>32</v>
      </c>
      <c r="D197" s="4">
        <v>2</v>
      </c>
      <c r="E197" s="4">
        <v>1</v>
      </c>
      <c r="F197" s="5">
        <f>E197/D197</f>
        <v>0.5</v>
      </c>
      <c r="G197" s="5"/>
      <c r="H197" s="4"/>
      <c r="I197" s="4"/>
      <c r="J197" s="6"/>
    </row>
    <row r="198" spans="1:10">
      <c r="A198" s="8"/>
      <c r="B198" s="12" t="s">
        <v>12</v>
      </c>
      <c r="C198" s="8"/>
      <c r="D198" s="8"/>
      <c r="E198" s="8"/>
      <c r="F198" s="8"/>
      <c r="G198" s="9"/>
      <c r="H198" s="8">
        <f>H194</f>
        <v>450</v>
      </c>
      <c r="I198" s="8">
        <f>I194</f>
        <v>450</v>
      </c>
      <c r="J198" s="9">
        <f>J194</f>
        <v>0.5</v>
      </c>
    </row>
    <row r="204" spans="1:10">
      <c r="A204" s="58" t="s">
        <v>174</v>
      </c>
      <c r="B204" s="58"/>
      <c r="C204" s="58"/>
      <c r="D204" s="58"/>
      <c r="E204" s="58"/>
      <c r="F204" s="58"/>
      <c r="G204" s="58"/>
      <c r="H204" s="58"/>
      <c r="I204" s="58"/>
      <c r="J204" s="58"/>
    </row>
    <row r="205" spans="1:10">
      <c r="A205" s="2" t="s">
        <v>83</v>
      </c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84">
      <c r="A206" s="12" t="s">
        <v>0</v>
      </c>
      <c r="B206" s="12" t="s">
        <v>1</v>
      </c>
      <c r="C206" s="12" t="s">
        <v>5</v>
      </c>
      <c r="D206" s="12" t="s">
        <v>3</v>
      </c>
      <c r="E206" s="12" t="s">
        <v>4</v>
      </c>
      <c r="F206" s="12" t="s">
        <v>2</v>
      </c>
      <c r="G206" s="12" t="s">
        <v>10</v>
      </c>
      <c r="H206" s="12" t="s">
        <v>8</v>
      </c>
      <c r="I206" s="12" t="s">
        <v>9</v>
      </c>
      <c r="J206" s="12" t="s">
        <v>11</v>
      </c>
    </row>
    <row r="207" spans="1:10" ht="28">
      <c r="A207" s="8">
        <v>1</v>
      </c>
      <c r="B207" s="31" t="s">
        <v>175</v>
      </c>
      <c r="C207" s="8"/>
      <c r="D207" s="8"/>
      <c r="E207" s="8"/>
      <c r="F207" s="9"/>
      <c r="G207" s="9">
        <f>F208</f>
        <v>1</v>
      </c>
      <c r="H207" s="8">
        <v>645.79999999999995</v>
      </c>
      <c r="I207" s="8">
        <v>645.79999999999995</v>
      </c>
      <c r="J207" s="9">
        <f>H207*G207/I207</f>
        <v>1</v>
      </c>
    </row>
    <row r="208" spans="1:10" ht="28">
      <c r="A208" s="28"/>
      <c r="B208" s="3" t="s">
        <v>176</v>
      </c>
      <c r="C208" s="4" t="s">
        <v>36</v>
      </c>
      <c r="D208" s="4">
        <v>215</v>
      </c>
      <c r="E208" s="4">
        <v>215</v>
      </c>
      <c r="F208" s="5">
        <f>E208/D208</f>
        <v>1</v>
      </c>
      <c r="G208" s="5"/>
      <c r="H208" s="4"/>
      <c r="I208" s="4"/>
      <c r="J208" s="6"/>
    </row>
    <row r="209" spans="1:10" s="11" customFormat="1" ht="42">
      <c r="A209" s="54">
        <v>2</v>
      </c>
      <c r="B209" s="12" t="s">
        <v>177</v>
      </c>
      <c r="C209" s="8"/>
      <c r="D209" s="8"/>
      <c r="E209" s="8"/>
      <c r="F209" s="9">
        <v>1</v>
      </c>
      <c r="G209" s="9">
        <f>F209</f>
        <v>1</v>
      </c>
      <c r="H209" s="8">
        <v>16.600000000000001</v>
      </c>
      <c r="I209" s="8">
        <v>85</v>
      </c>
      <c r="J209" s="9">
        <f>H209*G209/I209</f>
        <v>0.19529411764705884</v>
      </c>
    </row>
    <row r="210" spans="1:10" ht="42">
      <c r="A210" s="28" t="s">
        <v>179</v>
      </c>
      <c r="B210" s="3" t="s">
        <v>178</v>
      </c>
      <c r="C210" s="4" t="s">
        <v>113</v>
      </c>
      <c r="D210" s="4">
        <v>100</v>
      </c>
      <c r="E210" s="4">
        <v>100</v>
      </c>
      <c r="F210" s="5">
        <f>E210/D210</f>
        <v>1</v>
      </c>
      <c r="G210" s="5"/>
      <c r="H210" s="4"/>
      <c r="I210" s="4"/>
      <c r="J210" s="6"/>
    </row>
    <row r="211" spans="1:10" ht="28">
      <c r="A211" s="28" t="s">
        <v>180</v>
      </c>
      <c r="B211" s="3" t="s">
        <v>181</v>
      </c>
      <c r="C211" s="4" t="s">
        <v>113</v>
      </c>
      <c r="D211" s="4">
        <v>100</v>
      </c>
      <c r="E211" s="4">
        <v>100</v>
      </c>
      <c r="F211" s="5">
        <f>E211/D211</f>
        <v>1</v>
      </c>
      <c r="G211" s="5"/>
      <c r="H211" s="4"/>
      <c r="I211" s="4"/>
      <c r="J211" s="6"/>
    </row>
    <row r="212" spans="1:10">
      <c r="A212" s="28"/>
      <c r="B212" s="3"/>
      <c r="C212" s="4"/>
      <c r="D212" s="4"/>
      <c r="E212" s="4"/>
      <c r="F212" s="5"/>
      <c r="G212" s="5"/>
      <c r="H212" s="4"/>
      <c r="I212" s="4"/>
      <c r="J212" s="6"/>
    </row>
    <row r="213" spans="1:10">
      <c r="A213" s="8"/>
      <c r="B213" s="12" t="s">
        <v>12</v>
      </c>
      <c r="C213" s="8"/>
      <c r="D213" s="8"/>
      <c r="E213" s="8"/>
      <c r="F213" s="8"/>
      <c r="G213" s="9"/>
      <c r="H213" s="8">
        <f>H207+H209</f>
        <v>662.4</v>
      </c>
      <c r="I213" s="8">
        <f>I207+I209</f>
        <v>730.8</v>
      </c>
      <c r="J213" s="9">
        <f>(J207+J209)/2</f>
        <v>0.59764705882352942</v>
      </c>
    </row>
  </sheetData>
  <mergeCells count="55">
    <mergeCell ref="I147:I148"/>
    <mergeCell ref="J147:J148"/>
    <mergeCell ref="G114:G115"/>
    <mergeCell ref="H114:H115"/>
    <mergeCell ref="I114:I115"/>
    <mergeCell ref="A126:J126"/>
    <mergeCell ref="A144:J144"/>
    <mergeCell ref="F114:F115"/>
    <mergeCell ref="J114:J115"/>
    <mergeCell ref="A114:A115"/>
    <mergeCell ref="F147:F148"/>
    <mergeCell ref="G147:G148"/>
    <mergeCell ref="H147:H148"/>
    <mergeCell ref="B114:B115"/>
    <mergeCell ref="C114:C115"/>
    <mergeCell ref="D114:D115"/>
    <mergeCell ref="A5:J5"/>
    <mergeCell ref="A23:J23"/>
    <mergeCell ref="A67:J67"/>
    <mergeCell ref="A74:J74"/>
    <mergeCell ref="A91:J91"/>
    <mergeCell ref="A83:J83"/>
    <mergeCell ref="E114:E115"/>
    <mergeCell ref="A97:A98"/>
    <mergeCell ref="C97:C98"/>
    <mergeCell ref="A109:J109"/>
    <mergeCell ref="J97:J98"/>
    <mergeCell ref="G97:G98"/>
    <mergeCell ref="H97:H98"/>
    <mergeCell ref="B97:B98"/>
    <mergeCell ref="D97:D98"/>
    <mergeCell ref="E97:E98"/>
    <mergeCell ref="F97:F98"/>
    <mergeCell ref="I97:I98"/>
    <mergeCell ref="A156:J156"/>
    <mergeCell ref="F132:F133"/>
    <mergeCell ref="G132:G133"/>
    <mergeCell ref="H132:H133"/>
    <mergeCell ref="I132:I133"/>
    <mergeCell ref="J132:J133"/>
    <mergeCell ref="A132:A133"/>
    <mergeCell ref="B132:B133"/>
    <mergeCell ref="C132:C133"/>
    <mergeCell ref="D132:D133"/>
    <mergeCell ref="E132:E133"/>
    <mergeCell ref="A147:A148"/>
    <mergeCell ref="B147:B148"/>
    <mergeCell ref="C147:C148"/>
    <mergeCell ref="D147:D148"/>
    <mergeCell ref="E147:E148"/>
    <mergeCell ref="A204:J204"/>
    <mergeCell ref="A191:J191"/>
    <mergeCell ref="A183:J183"/>
    <mergeCell ref="A166:J166"/>
    <mergeCell ref="A175:J175"/>
  </mergeCells>
  <pageMargins left="0.31496062992125984" right="0.31496062992125984" top="0.35433070866141736" bottom="0.35433070866141736" header="0.31496062992125984" footer="0.31496062992125984"/>
  <pageSetup paperSize="9" scale="63" orientation="landscape" horizontalDpi="180" verticalDpi="180" r:id="rId1"/>
  <rowBreaks count="15" manualBreakCount="15">
    <brk id="21" max="9" man="1"/>
    <brk id="41" max="9" man="1"/>
    <brk id="65" max="9" man="1"/>
    <brk id="73" max="9" man="1"/>
    <brk id="81" max="9" man="1"/>
    <brk id="89" max="9" man="1"/>
    <brk id="107" max="9" man="1"/>
    <brk id="124" max="9" man="1"/>
    <brk id="142" max="9" man="1"/>
    <brk id="154" max="9" man="1"/>
    <brk id="164" max="9" man="1"/>
    <brk id="172" max="9" man="1"/>
    <brk id="181" max="9" man="1"/>
    <brk id="189" max="9" man="1"/>
    <brk id="2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89" zoomScaleSheetLayoutView="89" workbookViewId="0">
      <selection activeCell="B3" sqref="B3"/>
    </sheetView>
  </sheetViews>
  <sheetFormatPr defaultRowHeight="14.5"/>
  <cols>
    <col min="1" max="1" width="4.453125" customWidth="1"/>
    <col min="2" max="2" width="48.81640625" customWidth="1"/>
    <col min="3" max="3" width="23.26953125" customWidth="1"/>
  </cols>
  <sheetData>
    <row r="1" spans="1:3">
      <c r="B1" s="85" t="s">
        <v>52</v>
      </c>
      <c r="C1" s="85"/>
    </row>
    <row r="2" spans="1:3">
      <c r="B2" s="85" t="s">
        <v>185</v>
      </c>
      <c r="C2" s="85"/>
    </row>
    <row r="4" spans="1:3" ht="33" customHeight="1">
      <c r="A4" s="84" t="s">
        <v>184</v>
      </c>
      <c r="B4" s="84"/>
      <c r="C4" s="84"/>
    </row>
    <row r="6" spans="1:3" ht="28">
      <c r="A6" s="12" t="s">
        <v>0</v>
      </c>
      <c r="B6" s="8" t="s">
        <v>92</v>
      </c>
      <c r="C6" s="8" t="s">
        <v>51</v>
      </c>
    </row>
    <row r="7" spans="1:3" ht="28">
      <c r="A7" s="4">
        <v>1</v>
      </c>
      <c r="B7" s="3" t="s">
        <v>101</v>
      </c>
      <c r="C7" s="5">
        <v>1</v>
      </c>
    </row>
    <row r="8" spans="1:3" ht="28">
      <c r="A8" s="4">
        <v>2</v>
      </c>
      <c r="B8" s="3" t="s">
        <v>103</v>
      </c>
      <c r="C8" s="5">
        <v>1</v>
      </c>
    </row>
    <row r="9" spans="1:3">
      <c r="A9" s="4">
        <v>3</v>
      </c>
      <c r="B9" s="3" t="s">
        <v>105</v>
      </c>
      <c r="C9" s="5">
        <v>1</v>
      </c>
    </row>
    <row r="10" spans="1:3">
      <c r="A10" s="4">
        <v>4</v>
      </c>
      <c r="B10" s="3" t="s">
        <v>108</v>
      </c>
      <c r="C10" s="5">
        <v>1</v>
      </c>
    </row>
    <row r="11" spans="1:3" ht="28">
      <c r="A11" s="4">
        <v>5</v>
      </c>
      <c r="B11" s="3" t="s">
        <v>106</v>
      </c>
      <c r="C11" s="5">
        <v>1</v>
      </c>
    </row>
    <row r="12" spans="1:3" ht="28">
      <c r="A12" s="4">
        <v>6</v>
      </c>
      <c r="B12" s="3" t="s">
        <v>112</v>
      </c>
      <c r="C12" s="5">
        <v>0.94</v>
      </c>
    </row>
    <row r="13" spans="1:3" ht="28">
      <c r="A13" s="4">
        <v>7</v>
      </c>
      <c r="B13" s="3" t="s">
        <v>111</v>
      </c>
      <c r="C13" s="5">
        <v>0.86</v>
      </c>
    </row>
    <row r="14" spans="1:3">
      <c r="A14" s="4">
        <v>8</v>
      </c>
      <c r="B14" s="3" t="s">
        <v>124</v>
      </c>
      <c r="C14" s="5">
        <v>0.82</v>
      </c>
    </row>
    <row r="15" spans="1:3" ht="28">
      <c r="A15" s="4">
        <v>9</v>
      </c>
      <c r="B15" s="3" t="s">
        <v>107</v>
      </c>
      <c r="C15" s="5">
        <v>0.8</v>
      </c>
    </row>
    <row r="16" spans="1:3" ht="28">
      <c r="A16" s="4">
        <v>10</v>
      </c>
      <c r="B16" s="3" t="s">
        <v>110</v>
      </c>
      <c r="C16" s="5">
        <v>0.77</v>
      </c>
    </row>
    <row r="17" spans="1:3" ht="28">
      <c r="A17" s="4">
        <v>11</v>
      </c>
      <c r="B17" s="3" t="s">
        <v>183</v>
      </c>
      <c r="C17" s="5">
        <v>0.6</v>
      </c>
    </row>
    <row r="18" spans="1:3" ht="42">
      <c r="A18" s="4">
        <v>12</v>
      </c>
      <c r="B18" s="3" t="s">
        <v>182</v>
      </c>
      <c r="C18" s="5">
        <v>0.59</v>
      </c>
    </row>
    <row r="19" spans="1:3" ht="28">
      <c r="A19" s="4">
        <v>13</v>
      </c>
      <c r="B19" s="3" t="s">
        <v>109</v>
      </c>
      <c r="C19" s="5">
        <v>0.51</v>
      </c>
    </row>
    <row r="20" spans="1:3" ht="28">
      <c r="A20" s="4">
        <v>14</v>
      </c>
      <c r="B20" s="3" t="s">
        <v>104</v>
      </c>
      <c r="C20" s="5">
        <v>0.5</v>
      </c>
    </row>
    <row r="21" spans="1:3" ht="28">
      <c r="A21" s="4">
        <v>15</v>
      </c>
      <c r="B21" s="3" t="s">
        <v>102</v>
      </c>
      <c r="C21" s="5">
        <v>0.5</v>
      </c>
    </row>
    <row r="22" spans="1:3">
      <c r="A22" s="55"/>
      <c r="B22" s="56"/>
      <c r="C22" s="57"/>
    </row>
    <row r="23" spans="1:3" ht="17">
      <c r="A23" s="2"/>
      <c r="B23" s="2" t="s">
        <v>80</v>
      </c>
      <c r="C23" s="13"/>
    </row>
    <row r="24" spans="1:3">
      <c r="A24" s="2"/>
      <c r="B24" s="2" t="s">
        <v>76</v>
      </c>
      <c r="C24" s="13"/>
    </row>
    <row r="25" spans="1:3" ht="16.5">
      <c r="A25" s="2"/>
      <c r="B25" s="2" t="s">
        <v>81</v>
      </c>
      <c r="C25" s="13"/>
    </row>
    <row r="26" spans="1:3">
      <c r="A26" s="2"/>
      <c r="B26" s="2" t="s">
        <v>77</v>
      </c>
      <c r="C26" s="13"/>
    </row>
    <row r="27" spans="1:3">
      <c r="A27" s="2"/>
      <c r="B27" s="2" t="s">
        <v>78</v>
      </c>
      <c r="C27" s="13"/>
    </row>
    <row r="28" spans="1:3" ht="17">
      <c r="A28" s="2"/>
      <c r="B28" s="2" t="s">
        <v>82</v>
      </c>
      <c r="C28" s="13"/>
    </row>
    <row r="29" spans="1:3">
      <c r="B29" s="2" t="s">
        <v>79</v>
      </c>
      <c r="C29" s="13"/>
    </row>
  </sheetData>
  <mergeCells count="3">
    <mergeCell ref="A4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оценка эффективности</vt:lpstr>
      <vt:lpstr>рейтинг эффти</vt:lpstr>
      <vt:lpstr>'оценка эффективности'!Область_печати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2022-02-10T08:19:39Z</dcterms:modified>
</cp:coreProperties>
</file>