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10" yWindow="-110" windowWidth="19420" windowHeight="10420" tabRatio="798" activeTab="2"/>
  </bookViews>
  <sheets>
    <sheet name="прил1" sheetId="64" r:id="rId1"/>
    <sheet name="прил2" sheetId="63" r:id="rId2"/>
    <sheet name="прил3" sheetId="65" r:id="rId3"/>
  </sheets>
  <definedNames>
    <definedName name="_xlnm.Print_Area" localSheetId="1">прил2!$A$596:$L$599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65"/>
  <c r="D9" s="1"/>
  <c r="C10"/>
  <c r="C9" s="1"/>
  <c r="K560" i="63" l="1"/>
  <c r="K367"/>
  <c r="J367"/>
  <c r="K166"/>
  <c r="J166"/>
  <c r="K97"/>
  <c r="J97"/>
  <c r="S8" i="64"/>
  <c r="S9"/>
  <c r="S10"/>
  <c r="S11"/>
  <c r="S12"/>
  <c r="S13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2"/>
  <c r="S53"/>
  <c r="S54"/>
  <c r="S55"/>
  <c r="S56"/>
  <c r="S57"/>
  <c r="S58"/>
  <c r="S75"/>
  <c r="S76"/>
  <c r="S77"/>
  <c r="S7"/>
  <c r="L21" i="63"/>
  <c r="L24"/>
  <c r="L33"/>
  <c r="L45"/>
  <c r="L53"/>
  <c r="L54"/>
  <c r="L64"/>
  <c r="L68"/>
  <c r="L93"/>
  <c r="L121"/>
  <c r="L128"/>
  <c r="L133"/>
  <c r="L139"/>
  <c r="L175"/>
  <c r="L201"/>
  <c r="L202"/>
  <c r="L205"/>
  <c r="L207"/>
  <c r="L209"/>
  <c r="L211"/>
  <c r="L230"/>
  <c r="L232"/>
  <c r="L258"/>
  <c r="L295"/>
  <c r="L331"/>
  <c r="L354"/>
  <c r="L360"/>
  <c r="L415"/>
  <c r="L416"/>
  <c r="L417"/>
  <c r="L418"/>
  <c r="L419"/>
  <c r="L420"/>
  <c r="L421"/>
  <c r="L474"/>
  <c r="L491"/>
  <c r="L518"/>
  <c r="L534"/>
  <c r="L553"/>
  <c r="L564"/>
  <c r="L582"/>
  <c r="R75" i="64" l="1"/>
  <c r="Q75"/>
  <c r="R71"/>
  <c r="R50"/>
  <c r="R51"/>
  <c r="R47"/>
  <c r="R44"/>
  <c r="R40"/>
  <c r="R38"/>
  <c r="R37" s="1"/>
  <c r="Q37"/>
  <c r="Q38"/>
  <c r="R35"/>
  <c r="Q35"/>
  <c r="R33"/>
  <c r="R29"/>
  <c r="R22"/>
  <c r="R24"/>
  <c r="R16"/>
  <c r="R15" s="1"/>
  <c r="R10"/>
  <c r="R9" s="1"/>
  <c r="E77"/>
  <c r="G77" s="1"/>
  <c r="K77" s="1"/>
  <c r="M77" s="1"/>
  <c r="O77" s="1"/>
  <c r="Q77" s="1"/>
  <c r="E76"/>
  <c r="G76" s="1"/>
  <c r="K76" s="1"/>
  <c r="M76" s="1"/>
  <c r="O76" s="1"/>
  <c r="Q76" s="1"/>
  <c r="E75"/>
  <c r="G75" s="1"/>
  <c r="K75" s="1"/>
  <c r="M75" s="1"/>
  <c r="O75" s="1"/>
  <c r="C75"/>
  <c r="Q74"/>
  <c r="S74" s="1"/>
  <c r="K73"/>
  <c r="M73" s="1"/>
  <c r="O73" s="1"/>
  <c r="Q73" s="1"/>
  <c r="S73" s="1"/>
  <c r="M72"/>
  <c r="O72" s="1"/>
  <c r="Q72" s="1"/>
  <c r="S72" s="1"/>
  <c r="K72"/>
  <c r="P71"/>
  <c r="P70" s="1"/>
  <c r="J71"/>
  <c r="J70" s="1"/>
  <c r="I71"/>
  <c r="I70" s="1"/>
  <c r="H71"/>
  <c r="H70" s="1"/>
  <c r="G71"/>
  <c r="G70"/>
  <c r="Q69"/>
  <c r="S69" s="1"/>
  <c r="O69"/>
  <c r="O68"/>
  <c r="Q68" s="1"/>
  <c r="S68" s="1"/>
  <c r="O67"/>
  <c r="Q67" s="1"/>
  <c r="S67" s="1"/>
  <c r="O66"/>
  <c r="Q66" s="1"/>
  <c r="S66" s="1"/>
  <c r="O65"/>
  <c r="Q65" s="1"/>
  <c r="S65" s="1"/>
  <c r="E64"/>
  <c r="G64" s="1"/>
  <c r="K64" s="1"/>
  <c r="M64" s="1"/>
  <c r="O64" s="1"/>
  <c r="Q64" s="1"/>
  <c r="S64" s="1"/>
  <c r="E63"/>
  <c r="G63" s="1"/>
  <c r="K63" s="1"/>
  <c r="M63" s="1"/>
  <c r="O63" s="1"/>
  <c r="Q63" s="1"/>
  <c r="S63" s="1"/>
  <c r="E62"/>
  <c r="G62" s="1"/>
  <c r="K62" s="1"/>
  <c r="M62" s="1"/>
  <c r="O62" s="1"/>
  <c r="Q62" s="1"/>
  <c r="S62" s="1"/>
  <c r="E61"/>
  <c r="G61" s="1"/>
  <c r="K61" s="1"/>
  <c r="M61" s="1"/>
  <c r="O61" s="1"/>
  <c r="Q61" s="1"/>
  <c r="S61" s="1"/>
  <c r="E60"/>
  <c r="G60" s="1"/>
  <c r="K60" s="1"/>
  <c r="M60" s="1"/>
  <c r="N59"/>
  <c r="N51" s="1"/>
  <c r="N50" s="1"/>
  <c r="N78" s="1"/>
  <c r="D59"/>
  <c r="C59"/>
  <c r="E58"/>
  <c r="G58" s="1"/>
  <c r="K58" s="1"/>
  <c r="M58" s="1"/>
  <c r="O58" s="1"/>
  <c r="Q58" s="1"/>
  <c r="G57"/>
  <c r="K57" s="1"/>
  <c r="M57" s="1"/>
  <c r="O57" s="1"/>
  <c r="Q57" s="1"/>
  <c r="E57"/>
  <c r="G56"/>
  <c r="K56" s="1"/>
  <c r="M56" s="1"/>
  <c r="O56" s="1"/>
  <c r="Q56" s="1"/>
  <c r="E56"/>
  <c r="M55"/>
  <c r="O55" s="1"/>
  <c r="Q55" s="1"/>
  <c r="K55"/>
  <c r="M54"/>
  <c r="O54" s="1"/>
  <c r="Q54" s="1"/>
  <c r="K54"/>
  <c r="E53"/>
  <c r="G53" s="1"/>
  <c r="K53" s="1"/>
  <c r="L51"/>
  <c r="L50" s="1"/>
  <c r="L78" s="1"/>
  <c r="I51"/>
  <c r="H51"/>
  <c r="D51"/>
  <c r="D50" s="1"/>
  <c r="D78" s="1"/>
  <c r="C51"/>
  <c r="C50" s="1"/>
  <c r="I50"/>
  <c r="H50"/>
  <c r="Q49"/>
  <c r="Q48"/>
  <c r="Q47" s="1"/>
  <c r="P47"/>
  <c r="O47"/>
  <c r="Q46"/>
  <c r="Q45"/>
  <c r="P44"/>
  <c r="O44"/>
  <c r="Q43"/>
  <c r="Q42"/>
  <c r="G41"/>
  <c r="K41" s="1"/>
  <c r="E41"/>
  <c r="P40"/>
  <c r="J40"/>
  <c r="J27" s="1"/>
  <c r="J7" s="1"/>
  <c r="C40"/>
  <c r="E40" s="1"/>
  <c r="G39"/>
  <c r="K39" s="1"/>
  <c r="M39" s="1"/>
  <c r="O39" s="1"/>
  <c r="Q39" s="1"/>
  <c r="E39"/>
  <c r="C38"/>
  <c r="E38" s="1"/>
  <c r="G38" s="1"/>
  <c r="K38" s="1"/>
  <c r="M38" s="1"/>
  <c r="O38" s="1"/>
  <c r="C37"/>
  <c r="E37" s="1"/>
  <c r="G37" s="1"/>
  <c r="K37" s="1"/>
  <c r="M37" s="1"/>
  <c r="O37" s="1"/>
  <c r="E36"/>
  <c r="G36" s="1"/>
  <c r="K36" s="1"/>
  <c r="M36" s="1"/>
  <c r="O36" s="1"/>
  <c r="Q36" s="1"/>
  <c r="E35"/>
  <c r="G35" s="1"/>
  <c r="K35" s="1"/>
  <c r="M35" s="1"/>
  <c r="O35" s="1"/>
  <c r="C35"/>
  <c r="Q34"/>
  <c r="Q33" s="1"/>
  <c r="P33"/>
  <c r="O33"/>
  <c r="E32"/>
  <c r="G32" s="1"/>
  <c r="K32" s="1"/>
  <c r="M32" s="1"/>
  <c r="O32" s="1"/>
  <c r="Q32" s="1"/>
  <c r="G31"/>
  <c r="K31" s="1"/>
  <c r="E31"/>
  <c r="K30"/>
  <c r="M30" s="1"/>
  <c r="O30" s="1"/>
  <c r="G30"/>
  <c r="E30"/>
  <c r="P29"/>
  <c r="P28" s="1"/>
  <c r="P27" s="1"/>
  <c r="F29"/>
  <c r="F28" s="1"/>
  <c r="F27" s="1"/>
  <c r="F7" s="1"/>
  <c r="F78" s="1"/>
  <c r="C29"/>
  <c r="C28" s="1"/>
  <c r="E26"/>
  <c r="G26" s="1"/>
  <c r="K26" s="1"/>
  <c r="M26" s="1"/>
  <c r="O26" s="1"/>
  <c r="Q26" s="1"/>
  <c r="E25"/>
  <c r="G25" s="1"/>
  <c r="K25" s="1"/>
  <c r="M25" s="1"/>
  <c r="O25" s="1"/>
  <c r="Q25" s="1"/>
  <c r="G24"/>
  <c r="K24" s="1"/>
  <c r="M24" s="1"/>
  <c r="O24" s="1"/>
  <c r="E24"/>
  <c r="C24"/>
  <c r="E23"/>
  <c r="G23" s="1"/>
  <c r="K23" s="1"/>
  <c r="M23" s="1"/>
  <c r="O23" s="1"/>
  <c r="Q23" s="1"/>
  <c r="Q22" s="1"/>
  <c r="C22"/>
  <c r="E22" s="1"/>
  <c r="G22" s="1"/>
  <c r="K22" s="1"/>
  <c r="M22" s="1"/>
  <c r="O22" s="1"/>
  <c r="E20"/>
  <c r="G20" s="1"/>
  <c r="K20" s="1"/>
  <c r="M20" s="1"/>
  <c r="O20" s="1"/>
  <c r="Q20" s="1"/>
  <c r="K19"/>
  <c r="M19" s="1"/>
  <c r="O19" s="1"/>
  <c r="Q19" s="1"/>
  <c r="G19"/>
  <c r="E19"/>
  <c r="E18"/>
  <c r="G18" s="1"/>
  <c r="K18" s="1"/>
  <c r="M18" s="1"/>
  <c r="O18" s="1"/>
  <c r="Q18" s="1"/>
  <c r="K17"/>
  <c r="M17" s="1"/>
  <c r="O17" s="1"/>
  <c r="Q17" s="1"/>
  <c r="Q16" s="1"/>
  <c r="Q15" s="1"/>
  <c r="G17"/>
  <c r="E17"/>
  <c r="C16"/>
  <c r="E16" s="1"/>
  <c r="G16" s="1"/>
  <c r="K16" s="1"/>
  <c r="M16" s="1"/>
  <c r="O16" s="1"/>
  <c r="E13"/>
  <c r="G13" s="1"/>
  <c r="K13" s="1"/>
  <c r="M13" s="1"/>
  <c r="O13" s="1"/>
  <c r="Q13" s="1"/>
  <c r="E12"/>
  <c r="G12" s="1"/>
  <c r="K12" s="1"/>
  <c r="M12" s="1"/>
  <c r="O12" s="1"/>
  <c r="Q12" s="1"/>
  <c r="E11"/>
  <c r="G11" s="1"/>
  <c r="K11" s="1"/>
  <c r="M11" s="1"/>
  <c r="O11" s="1"/>
  <c r="P10"/>
  <c r="C10"/>
  <c r="E10" s="1"/>
  <c r="G10" s="1"/>
  <c r="K10" s="1"/>
  <c r="M10" s="1"/>
  <c r="P9"/>
  <c r="P8"/>
  <c r="I7"/>
  <c r="H7"/>
  <c r="K206" i="63"/>
  <c r="K559" l="1"/>
  <c r="I78" i="64"/>
  <c r="K71"/>
  <c r="J78"/>
  <c r="H78"/>
  <c r="R70"/>
  <c r="R28"/>
  <c r="R27" s="1"/>
  <c r="K40"/>
  <c r="M40" s="1"/>
  <c r="M41"/>
  <c r="O41" s="1"/>
  <c r="O40" s="1"/>
  <c r="Q24"/>
  <c r="C15"/>
  <c r="E15" s="1"/>
  <c r="G15" s="1"/>
  <c r="K15" s="1"/>
  <c r="M15" s="1"/>
  <c r="O15" s="1"/>
  <c r="C27"/>
  <c r="Q44"/>
  <c r="C21"/>
  <c r="E21" s="1"/>
  <c r="G21" s="1"/>
  <c r="K21" s="1"/>
  <c r="M21" s="1"/>
  <c r="O21" s="1"/>
  <c r="E29"/>
  <c r="E28" s="1"/>
  <c r="C9"/>
  <c r="E9" s="1"/>
  <c r="G9" s="1"/>
  <c r="K9" s="1"/>
  <c r="M9" s="1"/>
  <c r="G40"/>
  <c r="P7"/>
  <c r="P78" s="1"/>
  <c r="R21"/>
  <c r="Q21"/>
  <c r="R8"/>
  <c r="M31"/>
  <c r="O31" s="1"/>
  <c r="Q31" s="1"/>
  <c r="K29"/>
  <c r="M29" s="1"/>
  <c r="Q11"/>
  <c r="Q10" s="1"/>
  <c r="Q9" s="1"/>
  <c r="Q8" s="1"/>
  <c r="O10"/>
  <c r="O9" s="1"/>
  <c r="O8" s="1"/>
  <c r="M53"/>
  <c r="E27"/>
  <c r="O60"/>
  <c r="M59"/>
  <c r="K70"/>
  <c r="M70" s="1"/>
  <c r="M71"/>
  <c r="Q30"/>
  <c r="Q71"/>
  <c r="Q70" s="1"/>
  <c r="G29"/>
  <c r="G28" s="1"/>
  <c r="O71"/>
  <c r="O70" s="1"/>
  <c r="E59"/>
  <c r="G59" s="1"/>
  <c r="K59" s="1"/>
  <c r="K51" s="1"/>
  <c r="K50" s="1"/>
  <c r="K558" i="63" l="1"/>
  <c r="S70" i="64"/>
  <c r="R78"/>
  <c r="S71"/>
  <c r="R7"/>
  <c r="Q41"/>
  <c r="Q40" s="1"/>
  <c r="C8"/>
  <c r="E8" s="1"/>
  <c r="Q60"/>
  <c r="S60" s="1"/>
  <c r="O59"/>
  <c r="Q59" s="1"/>
  <c r="S59" s="1"/>
  <c r="K28"/>
  <c r="G27"/>
  <c r="G51"/>
  <c r="G50" s="1"/>
  <c r="O29"/>
  <c r="O28" s="1"/>
  <c r="O27" s="1"/>
  <c r="O7" s="1"/>
  <c r="O53"/>
  <c r="M51"/>
  <c r="M50" s="1"/>
  <c r="Q29"/>
  <c r="Q28" s="1"/>
  <c r="E51"/>
  <c r="E50" s="1"/>
  <c r="K387" i="63"/>
  <c r="J594"/>
  <c r="J593" s="1"/>
  <c r="J592" s="1"/>
  <c r="J591" s="1"/>
  <c r="J590" s="1"/>
  <c r="J589" s="1"/>
  <c r="J588" s="1"/>
  <c r="J586"/>
  <c r="J585" s="1"/>
  <c r="K581"/>
  <c r="J581"/>
  <c r="J580" s="1"/>
  <c r="J579" s="1"/>
  <c r="J578" s="1"/>
  <c r="J571"/>
  <c r="J570" s="1"/>
  <c r="J568"/>
  <c r="J567" s="1"/>
  <c r="J563"/>
  <c r="L563" s="1"/>
  <c r="J552"/>
  <c r="J540"/>
  <c r="J539" s="1"/>
  <c r="K533"/>
  <c r="J533"/>
  <c r="J532" s="1"/>
  <c r="J531" s="1"/>
  <c r="J529"/>
  <c r="J528" s="1"/>
  <c r="J527" s="1"/>
  <c r="J524"/>
  <c r="J523" s="1"/>
  <c r="K517"/>
  <c r="J517"/>
  <c r="J516" s="1"/>
  <c r="J515" s="1"/>
  <c r="J514" s="1"/>
  <c r="J510"/>
  <c r="J509" s="1"/>
  <c r="J508" s="1"/>
  <c r="J507" s="1"/>
  <c r="J506" s="1"/>
  <c r="J499"/>
  <c r="J497"/>
  <c r="J495"/>
  <c r="K490"/>
  <c r="J490"/>
  <c r="J489" s="1"/>
  <c r="J488" s="1"/>
  <c r="J487" s="1"/>
  <c r="J480"/>
  <c r="J479" s="1"/>
  <c r="J473"/>
  <c r="J472" s="1"/>
  <c r="J471" s="1"/>
  <c r="J469"/>
  <c r="J468" s="1"/>
  <c r="J459"/>
  <c r="J458" s="1"/>
  <c r="J457" s="1"/>
  <c r="J456" s="1"/>
  <c r="J455" s="1"/>
  <c r="J454" s="1"/>
  <c r="J452"/>
  <c r="J451" s="1"/>
  <c r="J450" s="1"/>
  <c r="J449" s="1"/>
  <c r="J448" s="1"/>
  <c r="J446"/>
  <c r="J445" s="1"/>
  <c r="J444" s="1"/>
  <c r="J443" s="1"/>
  <c r="J442" s="1"/>
  <c r="J437"/>
  <c r="J435"/>
  <c r="J433"/>
  <c r="J402"/>
  <c r="J401" s="1"/>
  <c r="J400" s="1"/>
  <c r="J399" s="1"/>
  <c r="J398" s="1"/>
  <c r="J396"/>
  <c r="J395" s="1"/>
  <c r="J390"/>
  <c r="J389" s="1"/>
  <c r="J387"/>
  <c r="L386"/>
  <c r="J384"/>
  <c r="K375"/>
  <c r="J375"/>
  <c r="J373"/>
  <c r="J371"/>
  <c r="J369"/>
  <c r="K359"/>
  <c r="J359"/>
  <c r="J358" s="1"/>
  <c r="J357" s="1"/>
  <c r="J356" s="1"/>
  <c r="J353"/>
  <c r="J347"/>
  <c r="J346" s="1"/>
  <c r="J345" s="1"/>
  <c r="J344" s="1"/>
  <c r="J343" s="1"/>
  <c r="J338"/>
  <c r="J337" s="1"/>
  <c r="J336" s="1"/>
  <c r="J335" s="1"/>
  <c r="J334" s="1"/>
  <c r="J333" s="1"/>
  <c r="J332" s="1"/>
  <c r="K330"/>
  <c r="J330"/>
  <c r="J329" s="1"/>
  <c r="J328" s="1"/>
  <c r="J327" s="1"/>
  <c r="J326" s="1"/>
  <c r="J323"/>
  <c r="J321"/>
  <c r="J309"/>
  <c r="J308" s="1"/>
  <c r="J307" s="1"/>
  <c r="J303"/>
  <c r="J296"/>
  <c r="K294"/>
  <c r="J294"/>
  <c r="J288"/>
  <c r="J287" s="1"/>
  <c r="J286" s="1"/>
  <c r="J285" s="1"/>
  <c r="J284" s="1"/>
  <c r="J268"/>
  <c r="J267" s="1"/>
  <c r="J266" s="1"/>
  <c r="J265" s="1"/>
  <c r="J264" s="1"/>
  <c r="L260"/>
  <c r="J259"/>
  <c r="J257"/>
  <c r="L257" s="1"/>
  <c r="J249"/>
  <c r="J241"/>
  <c r="J240" s="1"/>
  <c r="J239" s="1"/>
  <c r="J238" s="1"/>
  <c r="J237" s="1"/>
  <c r="J236" s="1"/>
  <c r="J235" s="1"/>
  <c r="J234" s="1"/>
  <c r="K231"/>
  <c r="J231"/>
  <c r="K229"/>
  <c r="J229"/>
  <c r="J222"/>
  <c r="J220"/>
  <c r="K217"/>
  <c r="K215"/>
  <c r="K210"/>
  <c r="J210"/>
  <c r="K208"/>
  <c r="J208"/>
  <c r="J206"/>
  <c r="L206" s="1"/>
  <c r="K204"/>
  <c r="J204"/>
  <c r="K200"/>
  <c r="J200"/>
  <c r="J191"/>
  <c r="J189"/>
  <c r="J187"/>
  <c r="L182"/>
  <c r="J178"/>
  <c r="K174"/>
  <c r="J174"/>
  <c r="J173" s="1"/>
  <c r="J172" s="1"/>
  <c r="L165"/>
  <c r="J162"/>
  <c r="J158"/>
  <c r="K158"/>
  <c r="L156"/>
  <c r="J149"/>
  <c r="J146"/>
  <c r="J138"/>
  <c r="J132"/>
  <c r="K131"/>
  <c r="J127"/>
  <c r="J116"/>
  <c r="J115" s="1"/>
  <c r="K113"/>
  <c r="J113"/>
  <c r="J112" s="1"/>
  <c r="J95"/>
  <c r="L94"/>
  <c r="J79"/>
  <c r="J77"/>
  <c r="J75"/>
  <c r="J73"/>
  <c r="K67"/>
  <c r="J67"/>
  <c r="J65"/>
  <c r="J58"/>
  <c r="J56"/>
  <c r="K52"/>
  <c r="J52"/>
  <c r="K44"/>
  <c r="K43" s="1"/>
  <c r="J44"/>
  <c r="J43" s="1"/>
  <c r="J42" s="1"/>
  <c r="J40"/>
  <c r="J32"/>
  <c r="K32"/>
  <c r="K31" s="1"/>
  <c r="K30" s="1"/>
  <c r="K29" s="1"/>
  <c r="K23"/>
  <c r="J23"/>
  <c r="K22"/>
  <c r="J22"/>
  <c r="K20"/>
  <c r="J20"/>
  <c r="J325" l="1"/>
  <c r="J256"/>
  <c r="J19"/>
  <c r="J18" s="1"/>
  <c r="J17" s="1"/>
  <c r="J16" s="1"/>
  <c r="J15" s="1"/>
  <c r="J14" s="1"/>
  <c r="L375"/>
  <c r="L481"/>
  <c r="J101"/>
  <c r="J100" s="1"/>
  <c r="L434"/>
  <c r="L441"/>
  <c r="L103"/>
  <c r="L109"/>
  <c r="L52"/>
  <c r="L170"/>
  <c r="J180"/>
  <c r="J177" s="1"/>
  <c r="J176" s="1"/>
  <c r="J203"/>
  <c r="J199" s="1"/>
  <c r="J198" s="1"/>
  <c r="L208"/>
  <c r="L23"/>
  <c r="L98"/>
  <c r="L102"/>
  <c r="J119"/>
  <c r="J118" s="1"/>
  <c r="J111" s="1"/>
  <c r="J110" s="1"/>
  <c r="L157"/>
  <c r="L210"/>
  <c r="J318"/>
  <c r="J317" s="1"/>
  <c r="J316" s="1"/>
  <c r="J315" s="1"/>
  <c r="J314" s="1"/>
  <c r="J313" s="1"/>
  <c r="J312" s="1"/>
  <c r="J311" s="1"/>
  <c r="L376"/>
  <c r="L44"/>
  <c r="L62"/>
  <c r="L72"/>
  <c r="L86"/>
  <c r="L89"/>
  <c r="L92"/>
  <c r="J107"/>
  <c r="J106" s="1"/>
  <c r="J105" s="1"/>
  <c r="J104" s="1"/>
  <c r="L122"/>
  <c r="L153"/>
  <c r="L159"/>
  <c r="L161"/>
  <c r="K480"/>
  <c r="J538"/>
  <c r="J537" s="1"/>
  <c r="J536" s="1"/>
  <c r="J535" s="1"/>
  <c r="K19"/>
  <c r="L20"/>
  <c r="K56"/>
  <c r="L56" s="1"/>
  <c r="L57"/>
  <c r="J126"/>
  <c r="L127"/>
  <c r="K249"/>
  <c r="L250"/>
  <c r="J278"/>
  <c r="L279"/>
  <c r="K338"/>
  <c r="L339"/>
  <c r="K390"/>
  <c r="L391"/>
  <c r="J425"/>
  <c r="L425" s="1"/>
  <c r="L426"/>
  <c r="K516"/>
  <c r="L517"/>
  <c r="J37"/>
  <c r="J36" s="1"/>
  <c r="J35" s="1"/>
  <c r="J34" s="1"/>
  <c r="L38"/>
  <c r="K65"/>
  <c r="L65" s="1"/>
  <c r="L66"/>
  <c r="K75"/>
  <c r="L75" s="1"/>
  <c r="L76"/>
  <c r="K79"/>
  <c r="L79" s="1"/>
  <c r="L80"/>
  <c r="K83"/>
  <c r="L84"/>
  <c r="K112"/>
  <c r="L112" s="1"/>
  <c r="L113"/>
  <c r="K116"/>
  <c r="L117"/>
  <c r="J137"/>
  <c r="L138"/>
  <c r="K149"/>
  <c r="L149" s="1"/>
  <c r="L150"/>
  <c r="K222"/>
  <c r="L222" s="1"/>
  <c r="L223"/>
  <c r="J273"/>
  <c r="L274"/>
  <c r="K288"/>
  <c r="L289"/>
  <c r="K296"/>
  <c r="L296" s="1"/>
  <c r="L297"/>
  <c r="K321"/>
  <c r="L321" s="1"/>
  <c r="L322"/>
  <c r="K329"/>
  <c r="L330"/>
  <c r="J352"/>
  <c r="L353"/>
  <c r="K364"/>
  <c r="L365"/>
  <c r="K396"/>
  <c r="K395" s="1"/>
  <c r="L397"/>
  <c r="K408"/>
  <c r="L409"/>
  <c r="J422"/>
  <c r="L424"/>
  <c r="K459"/>
  <c r="L460"/>
  <c r="K495"/>
  <c r="L495" s="1"/>
  <c r="L496"/>
  <c r="K499"/>
  <c r="L499" s="1"/>
  <c r="L500"/>
  <c r="K524"/>
  <c r="K523" s="1"/>
  <c r="L525"/>
  <c r="K532"/>
  <c r="L533"/>
  <c r="J548"/>
  <c r="L549"/>
  <c r="K571"/>
  <c r="L572"/>
  <c r="L200"/>
  <c r="L231"/>
  <c r="L319"/>
  <c r="L374"/>
  <c r="L475"/>
  <c r="J215"/>
  <c r="L216"/>
  <c r="K371"/>
  <c r="L371" s="1"/>
  <c r="L372"/>
  <c r="K384"/>
  <c r="L384" s="1"/>
  <c r="L385"/>
  <c r="K437"/>
  <c r="L437" s="1"/>
  <c r="L438"/>
  <c r="K452"/>
  <c r="L453"/>
  <c r="K469"/>
  <c r="K468" s="1"/>
  <c r="L470"/>
  <c r="J503"/>
  <c r="L504"/>
  <c r="J551"/>
  <c r="L552"/>
  <c r="K594"/>
  <c r="L595"/>
  <c r="K58"/>
  <c r="L58" s="1"/>
  <c r="L59"/>
  <c r="K95"/>
  <c r="L95" s="1"/>
  <c r="L96"/>
  <c r="L99"/>
  <c r="J131"/>
  <c r="J130" s="1"/>
  <c r="J129" s="1"/>
  <c r="L132"/>
  <c r="K189"/>
  <c r="L189" s="1"/>
  <c r="L190"/>
  <c r="K241"/>
  <c r="L242"/>
  <c r="K268"/>
  <c r="L269"/>
  <c r="J305"/>
  <c r="L305" s="1"/>
  <c r="L306"/>
  <c r="K347"/>
  <c r="L348"/>
  <c r="K358"/>
  <c r="L359"/>
  <c r="K369"/>
  <c r="L369" s="1"/>
  <c r="L370"/>
  <c r="K422"/>
  <c r="L423"/>
  <c r="K435"/>
  <c r="L435" s="1"/>
  <c r="L436"/>
  <c r="J439"/>
  <c r="K446"/>
  <c r="L447"/>
  <c r="K510"/>
  <c r="L511"/>
  <c r="K580"/>
  <c r="L581"/>
  <c r="K586"/>
  <c r="K585" s="1"/>
  <c r="L587"/>
  <c r="L22"/>
  <c r="J151"/>
  <c r="J164"/>
  <c r="L164" s="1"/>
  <c r="K259"/>
  <c r="K256" s="1"/>
  <c r="K433"/>
  <c r="L433" s="1"/>
  <c r="L387"/>
  <c r="K42"/>
  <c r="L42" s="1"/>
  <c r="L43"/>
  <c r="K107"/>
  <c r="L108"/>
  <c r="K173"/>
  <c r="L174"/>
  <c r="K309"/>
  <c r="L310"/>
  <c r="K40"/>
  <c r="L41"/>
  <c r="L39"/>
  <c r="K37"/>
  <c r="K73"/>
  <c r="L73" s="1"/>
  <c r="L74"/>
  <c r="K77"/>
  <c r="L77" s="1"/>
  <c r="L78"/>
  <c r="K119"/>
  <c r="L120"/>
  <c r="K130"/>
  <c r="K146"/>
  <c r="L146" s="1"/>
  <c r="L147"/>
  <c r="K151"/>
  <c r="L152"/>
  <c r="K162"/>
  <c r="L162" s="1"/>
  <c r="L163"/>
  <c r="L166"/>
  <c r="L167"/>
  <c r="K180"/>
  <c r="L181"/>
  <c r="K187"/>
  <c r="L187" s="1"/>
  <c r="L188"/>
  <c r="K191"/>
  <c r="L191" s="1"/>
  <c r="L192"/>
  <c r="K203"/>
  <c r="L204"/>
  <c r="K220"/>
  <c r="L220" s="1"/>
  <c r="L221"/>
  <c r="J251"/>
  <c r="L251" s="1"/>
  <c r="L252"/>
  <c r="K303"/>
  <c r="L304"/>
  <c r="K323"/>
  <c r="L323" s="1"/>
  <c r="L324"/>
  <c r="K402"/>
  <c r="L403"/>
  <c r="J431"/>
  <c r="L431" s="1"/>
  <c r="L432"/>
  <c r="K439"/>
  <c r="K489"/>
  <c r="L490"/>
  <c r="K497"/>
  <c r="L497" s="1"/>
  <c r="L498"/>
  <c r="K529"/>
  <c r="L530"/>
  <c r="K540"/>
  <c r="K539" s="1"/>
  <c r="L541"/>
  <c r="K568"/>
  <c r="L569"/>
  <c r="L61"/>
  <c r="L63"/>
  <c r="L67"/>
  <c r="L82"/>
  <c r="L85"/>
  <c r="L88"/>
  <c r="L91"/>
  <c r="L114"/>
  <c r="L155"/>
  <c r="L160"/>
  <c r="L171"/>
  <c r="L229"/>
  <c r="L294"/>
  <c r="K318"/>
  <c r="L320"/>
  <c r="L366"/>
  <c r="K373"/>
  <c r="L373" s="1"/>
  <c r="L410"/>
  <c r="K473"/>
  <c r="L388"/>
  <c r="J31"/>
  <c r="L32"/>
  <c r="Q27" i="64"/>
  <c r="Q7" s="1"/>
  <c r="C7"/>
  <c r="C78" s="1"/>
  <c r="O51"/>
  <c r="Q53"/>
  <c r="Q51" s="1"/>
  <c r="E7"/>
  <c r="E78" s="1"/>
  <c r="G8"/>
  <c r="M28"/>
  <c r="K27"/>
  <c r="M27" s="1"/>
  <c r="K228" i="63"/>
  <c r="J408"/>
  <c r="J407" s="1"/>
  <c r="J406" s="1"/>
  <c r="J405" s="1"/>
  <c r="J404" s="1"/>
  <c r="J83"/>
  <c r="J90"/>
  <c r="J228"/>
  <c r="J227" s="1"/>
  <c r="J226" s="1"/>
  <c r="J225" s="1"/>
  <c r="J224" s="1"/>
  <c r="J364"/>
  <c r="J566"/>
  <c r="J565" s="1"/>
  <c r="K169"/>
  <c r="K101"/>
  <c r="J71"/>
  <c r="J60"/>
  <c r="J55" s="1"/>
  <c r="J51" s="1"/>
  <c r="J50" s="1"/>
  <c r="J87"/>
  <c r="J154"/>
  <c r="J169"/>
  <c r="J168" s="1"/>
  <c r="J219"/>
  <c r="J383"/>
  <c r="J382" s="1"/>
  <c r="J381" s="1"/>
  <c r="J380" s="1"/>
  <c r="K214"/>
  <c r="K60"/>
  <c r="K87"/>
  <c r="J186"/>
  <c r="J185" s="1"/>
  <c r="J184" s="1"/>
  <c r="J183" s="1"/>
  <c r="K90"/>
  <c r="J494"/>
  <c r="J493" s="1"/>
  <c r="J492" s="1"/>
  <c r="J522"/>
  <c r="J521" s="1"/>
  <c r="J526"/>
  <c r="K154"/>
  <c r="J293"/>
  <c r="J292" s="1"/>
  <c r="J291" s="1"/>
  <c r="J290" s="1"/>
  <c r="J283" s="1"/>
  <c r="J282" s="1"/>
  <c r="J281" s="1"/>
  <c r="L480" l="1"/>
  <c r="K479"/>
  <c r="J255"/>
  <c r="J254" s="1"/>
  <c r="J253" s="1"/>
  <c r="L151"/>
  <c r="J363"/>
  <c r="J362" s="1"/>
  <c r="J361" s="1"/>
  <c r="J355" s="1"/>
  <c r="J302"/>
  <c r="J301" s="1"/>
  <c r="J300" s="1"/>
  <c r="J299" s="1"/>
  <c r="J298" s="1"/>
  <c r="K71"/>
  <c r="L71" s="1"/>
  <c r="K219"/>
  <c r="L219" s="1"/>
  <c r="L180"/>
  <c r="J248"/>
  <c r="J247" s="1"/>
  <c r="J246" s="1"/>
  <c r="J245" s="1"/>
  <c r="K186"/>
  <c r="K185" s="1"/>
  <c r="L97"/>
  <c r="L318"/>
  <c r="K383"/>
  <c r="L383" s="1"/>
  <c r="L440"/>
  <c r="L131"/>
  <c r="K317"/>
  <c r="L317" s="1"/>
  <c r="K494"/>
  <c r="L494" s="1"/>
  <c r="L154"/>
  <c r="J478"/>
  <c r="J477" s="1"/>
  <c r="J476" s="1"/>
  <c r="L367"/>
  <c r="L83"/>
  <c r="K100"/>
  <c r="L100" s="1"/>
  <c r="L101"/>
  <c r="K472"/>
  <c r="L473"/>
  <c r="L540"/>
  <c r="K118"/>
  <c r="L118" s="1"/>
  <c r="L119"/>
  <c r="K36"/>
  <c r="L40"/>
  <c r="J547"/>
  <c r="L548"/>
  <c r="K18"/>
  <c r="L19"/>
  <c r="K148"/>
  <c r="L158"/>
  <c r="K227"/>
  <c r="L228"/>
  <c r="K579"/>
  <c r="L580"/>
  <c r="K509"/>
  <c r="L510"/>
  <c r="K445"/>
  <c r="L446"/>
  <c r="K346"/>
  <c r="L347"/>
  <c r="K240"/>
  <c r="L241"/>
  <c r="K178"/>
  <c r="L179"/>
  <c r="J550"/>
  <c r="L551"/>
  <c r="K451"/>
  <c r="L452"/>
  <c r="L368"/>
  <c r="J217"/>
  <c r="L217" s="1"/>
  <c r="L218"/>
  <c r="K106"/>
  <c r="L107"/>
  <c r="L524"/>
  <c r="K458"/>
  <c r="L459"/>
  <c r="K407"/>
  <c r="L408"/>
  <c r="K328"/>
  <c r="L329"/>
  <c r="J272"/>
  <c r="L273"/>
  <c r="K115"/>
  <c r="L116"/>
  <c r="K337"/>
  <c r="L338"/>
  <c r="J125"/>
  <c r="L126"/>
  <c r="K168"/>
  <c r="L168" s="1"/>
  <c r="L169"/>
  <c r="K567"/>
  <c r="L568"/>
  <c r="K528"/>
  <c r="L529"/>
  <c r="K488"/>
  <c r="L489"/>
  <c r="K401"/>
  <c r="L402"/>
  <c r="K199"/>
  <c r="L203"/>
  <c r="K129"/>
  <c r="L129" s="1"/>
  <c r="L130"/>
  <c r="L173"/>
  <c r="K172"/>
  <c r="L172" s="1"/>
  <c r="K255"/>
  <c r="L259"/>
  <c r="K570"/>
  <c r="L570" s="1"/>
  <c r="L571"/>
  <c r="K531"/>
  <c r="L531" s="1"/>
  <c r="L532"/>
  <c r="L396"/>
  <c r="J351"/>
  <c r="L352"/>
  <c r="K287"/>
  <c r="L288"/>
  <c r="J136"/>
  <c r="L137"/>
  <c r="K515"/>
  <c r="L516"/>
  <c r="K389"/>
  <c r="L389" s="1"/>
  <c r="L390"/>
  <c r="K248"/>
  <c r="L249"/>
  <c r="L60"/>
  <c r="K363"/>
  <c r="L439"/>
  <c r="L364"/>
  <c r="K302"/>
  <c r="L303"/>
  <c r="K308"/>
  <c r="L309"/>
  <c r="J277"/>
  <c r="L278"/>
  <c r="K81"/>
  <c r="L87"/>
  <c r="L586"/>
  <c r="J561"/>
  <c r="J560" s="1"/>
  <c r="L562"/>
  <c r="J467"/>
  <c r="J466" s="1"/>
  <c r="J465" s="1"/>
  <c r="K414"/>
  <c r="L422"/>
  <c r="K357"/>
  <c r="L358"/>
  <c r="K267"/>
  <c r="L268"/>
  <c r="K593"/>
  <c r="L594"/>
  <c r="J502"/>
  <c r="L503"/>
  <c r="L469"/>
  <c r="K293"/>
  <c r="K55"/>
  <c r="J414"/>
  <c r="J413" s="1"/>
  <c r="J412" s="1"/>
  <c r="J411" s="1"/>
  <c r="J430"/>
  <c r="J429" s="1"/>
  <c r="J428" s="1"/>
  <c r="J427" s="1"/>
  <c r="L90"/>
  <c r="J148"/>
  <c r="J145" s="1"/>
  <c r="J144" s="1"/>
  <c r="J143" s="1"/>
  <c r="J142" s="1"/>
  <c r="J584"/>
  <c r="J583" s="1"/>
  <c r="J577" s="1"/>
  <c r="J576" s="1"/>
  <c r="J575" s="1"/>
  <c r="J574" s="1"/>
  <c r="J573" s="1"/>
  <c r="K430"/>
  <c r="L37"/>
  <c r="L215"/>
  <c r="J30"/>
  <c r="L31"/>
  <c r="Q50" i="64"/>
  <c r="S50" s="1"/>
  <c r="S51"/>
  <c r="O50"/>
  <c r="K8"/>
  <c r="G7"/>
  <c r="G78" s="1"/>
  <c r="J81" i="63"/>
  <c r="J70" s="1"/>
  <c r="J69" s="1"/>
  <c r="J49" s="1"/>
  <c r="J48" s="1"/>
  <c r="J47" s="1"/>
  <c r="J46" s="1"/>
  <c r="J520"/>
  <c r="J519" s="1"/>
  <c r="J513" s="1"/>
  <c r="J244" l="1"/>
  <c r="J243" s="1"/>
  <c r="K316"/>
  <c r="L316" s="1"/>
  <c r="K213"/>
  <c r="K212" s="1"/>
  <c r="K493"/>
  <c r="L493" s="1"/>
  <c r="L186"/>
  <c r="K382"/>
  <c r="L382" s="1"/>
  <c r="J464"/>
  <c r="J463" s="1"/>
  <c r="J462" s="1"/>
  <c r="J461" s="1"/>
  <c r="L148"/>
  <c r="L479"/>
  <c r="K478"/>
  <c r="K477" s="1"/>
  <c r="L81"/>
  <c r="J141"/>
  <c r="J140" s="1"/>
  <c r="J276"/>
  <c r="L277"/>
  <c r="K450"/>
  <c r="L451"/>
  <c r="K239"/>
  <c r="L240"/>
  <c r="K444"/>
  <c r="L445"/>
  <c r="K578"/>
  <c r="L579"/>
  <c r="J546"/>
  <c r="L547"/>
  <c r="K184"/>
  <c r="L185"/>
  <c r="K51"/>
  <c r="L55"/>
  <c r="K362"/>
  <c r="L363"/>
  <c r="L248"/>
  <c r="K247"/>
  <c r="J135"/>
  <c r="L136"/>
  <c r="J350"/>
  <c r="L351"/>
  <c r="L256"/>
  <c r="K400"/>
  <c r="L401"/>
  <c r="K527"/>
  <c r="L528"/>
  <c r="K336"/>
  <c r="L337"/>
  <c r="J271"/>
  <c r="L272"/>
  <c r="K406"/>
  <c r="L407"/>
  <c r="K522"/>
  <c r="L523"/>
  <c r="J394"/>
  <c r="J393" s="1"/>
  <c r="J392" s="1"/>
  <c r="J379" s="1"/>
  <c r="J378" s="1"/>
  <c r="J377" s="1"/>
  <c r="K429"/>
  <c r="L430"/>
  <c r="K292"/>
  <c r="L293"/>
  <c r="K266"/>
  <c r="L267"/>
  <c r="L550"/>
  <c r="K592"/>
  <c r="L593"/>
  <c r="K413"/>
  <c r="L414"/>
  <c r="L561"/>
  <c r="K307"/>
  <c r="L307" s="1"/>
  <c r="L308"/>
  <c r="K177"/>
  <c r="L178"/>
  <c r="K345"/>
  <c r="L346"/>
  <c r="K508"/>
  <c r="L509"/>
  <c r="K226"/>
  <c r="L227"/>
  <c r="K17"/>
  <c r="L18"/>
  <c r="K35"/>
  <c r="L36"/>
  <c r="K538"/>
  <c r="L539"/>
  <c r="J501"/>
  <c r="L502"/>
  <c r="K356"/>
  <c r="L357"/>
  <c r="K584"/>
  <c r="L585"/>
  <c r="K301"/>
  <c r="L302"/>
  <c r="K471"/>
  <c r="L471" s="1"/>
  <c r="L472"/>
  <c r="K467"/>
  <c r="L468"/>
  <c r="K514"/>
  <c r="L514" s="1"/>
  <c r="L515"/>
  <c r="K286"/>
  <c r="L287"/>
  <c r="K394"/>
  <c r="K198"/>
  <c r="L198" s="1"/>
  <c r="L199"/>
  <c r="K487"/>
  <c r="L487" s="1"/>
  <c r="L488"/>
  <c r="L567"/>
  <c r="K566"/>
  <c r="J124"/>
  <c r="L125"/>
  <c r="L115"/>
  <c r="K111"/>
  <c r="K327"/>
  <c r="K326" s="1"/>
  <c r="L328"/>
  <c r="K457"/>
  <c r="L458"/>
  <c r="K105"/>
  <c r="L106"/>
  <c r="K70"/>
  <c r="K145"/>
  <c r="J214"/>
  <c r="J29"/>
  <c r="L30"/>
  <c r="Q78" i="64"/>
  <c r="S78" s="1"/>
  <c r="O78"/>
  <c r="K7"/>
  <c r="M8"/>
  <c r="K315" i="63" l="1"/>
  <c r="L315" s="1"/>
  <c r="K381"/>
  <c r="L381" s="1"/>
  <c r="K492"/>
  <c r="L492" s="1"/>
  <c r="J280"/>
  <c r="L395"/>
  <c r="L478"/>
  <c r="K344"/>
  <c r="L345"/>
  <c r="K238"/>
  <c r="L239"/>
  <c r="K69"/>
  <c r="L69" s="1"/>
  <c r="L70"/>
  <c r="K104"/>
  <c r="L104" s="1"/>
  <c r="L105"/>
  <c r="L327"/>
  <c r="J123"/>
  <c r="L123" s="1"/>
  <c r="L124"/>
  <c r="K393"/>
  <c r="L394"/>
  <c r="K197"/>
  <c r="K583"/>
  <c r="L583" s="1"/>
  <c r="L584"/>
  <c r="L501"/>
  <c r="J486"/>
  <c r="J485" s="1"/>
  <c r="J484" s="1"/>
  <c r="J483" s="1"/>
  <c r="J482" s="1"/>
  <c r="J559"/>
  <c r="L560"/>
  <c r="K565"/>
  <c r="L566"/>
  <c r="K34"/>
  <c r="L35"/>
  <c r="K476"/>
  <c r="L476" s="1"/>
  <c r="L477"/>
  <c r="K591"/>
  <c r="L592"/>
  <c r="K265"/>
  <c r="L266"/>
  <c r="K428"/>
  <c r="L429"/>
  <c r="K521"/>
  <c r="L521" s="1"/>
  <c r="L522"/>
  <c r="J270"/>
  <c r="L271"/>
  <c r="L527"/>
  <c r="K526"/>
  <c r="K254"/>
  <c r="L255"/>
  <c r="J134"/>
  <c r="L134" s="1"/>
  <c r="L135"/>
  <c r="K361"/>
  <c r="L361" s="1"/>
  <c r="L362"/>
  <c r="L184"/>
  <c r="K183"/>
  <c r="L183" s="1"/>
  <c r="L578"/>
  <c r="K144"/>
  <c r="L145"/>
  <c r="K537"/>
  <c r="L538"/>
  <c r="K16"/>
  <c r="L17"/>
  <c r="K507"/>
  <c r="L508"/>
  <c r="K176"/>
  <c r="L176" s="1"/>
  <c r="L177"/>
  <c r="K412"/>
  <c r="L413"/>
  <c r="K291"/>
  <c r="L292"/>
  <c r="K405"/>
  <c r="L406"/>
  <c r="K335"/>
  <c r="L336"/>
  <c r="K399"/>
  <c r="L400"/>
  <c r="J349"/>
  <c r="L350"/>
  <c r="K50"/>
  <c r="L51"/>
  <c r="J545"/>
  <c r="L546"/>
  <c r="K443"/>
  <c r="L444"/>
  <c r="K449"/>
  <c r="L450"/>
  <c r="J275"/>
  <c r="L275" s="1"/>
  <c r="L276"/>
  <c r="J213"/>
  <c r="L214"/>
  <c r="K110"/>
  <c r="L110" s="1"/>
  <c r="L111"/>
  <c r="K225"/>
  <c r="L226"/>
  <c r="K456"/>
  <c r="L457"/>
  <c r="K285"/>
  <c r="L286"/>
  <c r="K466"/>
  <c r="L467"/>
  <c r="K300"/>
  <c r="L301"/>
  <c r="L356"/>
  <c r="K246"/>
  <c r="L247"/>
  <c r="L29"/>
  <c r="J28"/>
  <c r="K78" i="64"/>
  <c r="M7"/>
  <c r="M78" s="1"/>
  <c r="L466" i="63" l="1"/>
  <c r="K465"/>
  <c r="K314"/>
  <c r="L314" s="1"/>
  <c r="K486"/>
  <c r="L486" s="1"/>
  <c r="K380"/>
  <c r="L380" s="1"/>
  <c r="L326"/>
  <c r="L300"/>
  <c r="K299"/>
  <c r="K284"/>
  <c r="L284" s="1"/>
  <c r="L285"/>
  <c r="J212"/>
  <c r="L213"/>
  <c r="L349"/>
  <c r="J342"/>
  <c r="J341" s="1"/>
  <c r="J340" s="1"/>
  <c r="K290"/>
  <c r="L291"/>
  <c r="K506"/>
  <c r="L506" s="1"/>
  <c r="L507"/>
  <c r="K536"/>
  <c r="L537"/>
  <c r="K253"/>
  <c r="L253" s="1"/>
  <c r="L254"/>
  <c r="L270"/>
  <c r="J263"/>
  <c r="J262" s="1"/>
  <c r="J261" s="1"/>
  <c r="J233" s="1"/>
  <c r="K590"/>
  <c r="L591"/>
  <c r="L34"/>
  <c r="K28"/>
  <c r="K27" s="1"/>
  <c r="K26" s="1"/>
  <c r="K25" s="1"/>
  <c r="J558"/>
  <c r="L559"/>
  <c r="K392"/>
  <c r="L392" s="1"/>
  <c r="L393"/>
  <c r="L344"/>
  <c r="K342"/>
  <c r="K343"/>
  <c r="L343" s="1"/>
  <c r="K577"/>
  <c r="L246"/>
  <c r="K245"/>
  <c r="K448"/>
  <c r="L448" s="1"/>
  <c r="L449"/>
  <c r="K334"/>
  <c r="L335"/>
  <c r="K485"/>
  <c r="L50"/>
  <c r="K49"/>
  <c r="K143"/>
  <c r="L144"/>
  <c r="K264"/>
  <c r="L265"/>
  <c r="L565"/>
  <c r="K557"/>
  <c r="K196"/>
  <c r="K237"/>
  <c r="L238"/>
  <c r="K224"/>
  <c r="L224" s="1"/>
  <c r="L225"/>
  <c r="L545"/>
  <c r="J544"/>
  <c r="K427"/>
  <c r="L427" s="1"/>
  <c r="L428"/>
  <c r="K455"/>
  <c r="L456"/>
  <c r="K442"/>
  <c r="L442" s="1"/>
  <c r="L443"/>
  <c r="K398"/>
  <c r="L398" s="1"/>
  <c r="L399"/>
  <c r="K404"/>
  <c r="L404" s="1"/>
  <c r="L405"/>
  <c r="K411"/>
  <c r="L411" s="1"/>
  <c r="L412"/>
  <c r="K15"/>
  <c r="L16"/>
  <c r="K520"/>
  <c r="L526"/>
  <c r="K355"/>
  <c r="L355" s="1"/>
  <c r="J27"/>
  <c r="K313" l="1"/>
  <c r="K312" s="1"/>
  <c r="L28"/>
  <c r="K48"/>
  <c r="L49"/>
  <c r="K535"/>
  <c r="L535" s="1"/>
  <c r="L536"/>
  <c r="K283"/>
  <c r="L290"/>
  <c r="K142"/>
  <c r="L143"/>
  <c r="K484"/>
  <c r="L485"/>
  <c r="K464"/>
  <c r="L465"/>
  <c r="K298"/>
  <c r="L298" s="1"/>
  <c r="L299"/>
  <c r="K379"/>
  <c r="K519"/>
  <c r="L520"/>
  <c r="K454"/>
  <c r="L454" s="1"/>
  <c r="L455"/>
  <c r="K576"/>
  <c r="L577"/>
  <c r="L558"/>
  <c r="J557"/>
  <c r="J556" s="1"/>
  <c r="J555" s="1"/>
  <c r="J554" s="1"/>
  <c r="K589"/>
  <c r="L590"/>
  <c r="J543"/>
  <c r="L544"/>
  <c r="L245"/>
  <c r="K244"/>
  <c r="J197"/>
  <c r="L212"/>
  <c r="K236"/>
  <c r="L237"/>
  <c r="K556"/>
  <c r="K14"/>
  <c r="L15"/>
  <c r="K195"/>
  <c r="K263"/>
  <c r="L264"/>
  <c r="K333"/>
  <c r="L334"/>
  <c r="L342"/>
  <c r="K341"/>
  <c r="J26"/>
  <c r="L27"/>
  <c r="L557" l="1"/>
  <c r="L313"/>
  <c r="K243"/>
  <c r="L244"/>
  <c r="K483"/>
  <c r="L484"/>
  <c r="K311"/>
  <c r="L311" s="1"/>
  <c r="L312"/>
  <c r="J196"/>
  <c r="L197"/>
  <c r="J542"/>
  <c r="L543"/>
  <c r="K47"/>
  <c r="L48"/>
  <c r="K262"/>
  <c r="L263"/>
  <c r="K378"/>
  <c r="L379"/>
  <c r="K463"/>
  <c r="L464"/>
  <c r="L142"/>
  <c r="K141"/>
  <c r="L141" s="1"/>
  <c r="K282"/>
  <c r="L283"/>
  <c r="K555"/>
  <c r="L556"/>
  <c r="L341"/>
  <c r="K332"/>
  <c r="K325" s="1"/>
  <c r="L333"/>
  <c r="K194"/>
  <c r="L14"/>
  <c r="K235"/>
  <c r="L236"/>
  <c r="K588"/>
  <c r="L588" s="1"/>
  <c r="L589"/>
  <c r="K575"/>
  <c r="L576"/>
  <c r="K513"/>
  <c r="L519"/>
  <c r="J25"/>
  <c r="L26"/>
  <c r="K261" l="1"/>
  <c r="L261" s="1"/>
  <c r="L262"/>
  <c r="L542"/>
  <c r="J512"/>
  <c r="J505" s="1"/>
  <c r="K234"/>
  <c r="L234" s="1"/>
  <c r="L235"/>
  <c r="K281"/>
  <c r="L282"/>
  <c r="K462"/>
  <c r="L463"/>
  <c r="L243"/>
  <c r="K574"/>
  <c r="L575"/>
  <c r="K377"/>
  <c r="L378"/>
  <c r="K46"/>
  <c r="L47"/>
  <c r="J195"/>
  <c r="L196"/>
  <c r="K482"/>
  <c r="L482" s="1"/>
  <c r="L483"/>
  <c r="K140"/>
  <c r="L140" s="1"/>
  <c r="K193"/>
  <c r="K512"/>
  <c r="L513"/>
  <c r="L332"/>
  <c r="L325"/>
  <c r="K554"/>
  <c r="L554" s="1"/>
  <c r="L555"/>
  <c r="L25"/>
  <c r="J13"/>
  <c r="L46" l="1"/>
  <c r="K13"/>
  <c r="L13" s="1"/>
  <c r="K573"/>
  <c r="L573" s="1"/>
  <c r="L574"/>
  <c r="K461"/>
  <c r="L461" s="1"/>
  <c r="L462"/>
  <c r="J194"/>
  <c r="L195"/>
  <c r="L377"/>
  <c r="K340"/>
  <c r="L340" s="1"/>
  <c r="L281"/>
  <c r="K280"/>
  <c r="L280" s="1"/>
  <c r="K233"/>
  <c r="L233" s="1"/>
  <c r="K505"/>
  <c r="L505" s="1"/>
  <c r="L512"/>
  <c r="K12" l="1"/>
  <c r="K11" s="1"/>
  <c r="J193"/>
  <c r="L194"/>
  <c r="L193" l="1"/>
  <c r="J12"/>
  <c r="J11" s="1"/>
  <c r="L11" s="1"/>
  <c r="L12" l="1"/>
</calcChain>
</file>

<file path=xl/sharedStrings.xml><?xml version="1.0" encoding="utf-8"?>
<sst xmlns="http://schemas.openxmlformats.org/spreadsheetml/2006/main" count="3993" uniqueCount="547">
  <si>
    <t/>
  </si>
  <si>
    <t>Наименование</t>
  </si>
  <si>
    <t>ВЕД</t>
  </si>
  <si>
    <t>РЗ</t>
  </si>
  <si>
    <t>ПР</t>
  </si>
  <si>
    <t>ЦСР</t>
  </si>
  <si>
    <t>ВР</t>
  </si>
  <si>
    <t>КОСГУ</t>
  </si>
  <si>
    <t>ДОП</t>
  </si>
  <si>
    <t>ВСЕГО</t>
  </si>
  <si>
    <t>803</t>
  </si>
  <si>
    <t>Администрация Муниципального Образования "Поселок Айхал" Мирнинского района Республики Саха (Якутия)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</si>
  <si>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</si>
  <si>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</si>
  <si>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</si>
  <si>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</si>
  <si>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</si>
  <si>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99 0 00 00000</t>
  </si>
  <si>
    <t>Руководство и управление в сфере установленных функций органов государственной власти субъектов Российской Федерации, органов местного самоуправления Республики Саха (Якутия)</t>
  </si>
  <si>
    <t>99 1 00 00000</t>
  </si>
  <si>
    <t>Глава муниципального образования</t>
  </si>
  <si>
    <t>99 1 00 11600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</si>
  <si>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</si>
  <si>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</si>
  <si>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</si>
  <si>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</si>
  <si>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</si>
  <si>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Заработная плата</t>
  </si>
  <si>
    <t>121</t>
  </si>
  <si>
    <t>211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</si>
  <si>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</si>
  <si>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</si>
  <si>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</si>
  <si>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</si>
  <si>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содержание органов местного самоуправления</t>
  </si>
  <si>
    <t>99 1 00 11410</t>
  </si>
  <si>
    <t>Иные выплаты персоналу государственных (муниципальных) органов, за исключением фонда оплаты труда</t>
  </si>
  <si>
    <t>122</t>
  </si>
  <si>
    <t>212</t>
  </si>
  <si>
    <t>Возмещение расходов, связанных с проездом в отпуск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</si>
  <si>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</si>
  <si>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</si>
  <si>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Прочие расходы</t>
  </si>
  <si>
    <t>Начисл. на  опл.труд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</si>
  <si>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</si>
  <si>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</si>
  <si>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</si>
  <si>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</si>
  <si>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</si>
  <si>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</si>
  <si>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Услуги связи</t>
  </si>
  <si>
    <t>221</t>
  </si>
  <si>
    <t>Увелич.стоим.мат.зап</t>
  </si>
  <si>
    <t>340</t>
  </si>
  <si>
    <t>1123</t>
  </si>
  <si>
    <t>Прочая закупка товаров, работ и услуг для обеспечения государственных (муниципальных) нужд</t>
  </si>
  <si>
    <t>244</t>
  </si>
  <si>
    <t>Прочие услуги</t>
  </si>
  <si>
    <t>226</t>
  </si>
  <si>
    <t>Подписка на периодические и справочные издания</t>
  </si>
  <si>
    <t>1137</t>
  </si>
  <si>
    <t>Иные работы, услуги по подстатье 226</t>
  </si>
  <si>
    <t>290</t>
  </si>
  <si>
    <t>1148</t>
  </si>
  <si>
    <t>Увелич.стоим ОС</t>
  </si>
  <si>
    <t>310</t>
  </si>
  <si>
    <t>1116</t>
  </si>
  <si>
    <t>Социальное обеспечение и иные выплаты населению</t>
  </si>
  <si>
    <t>300</t>
  </si>
  <si>
    <t>Премии и гранты</t>
  </si>
  <si>
    <t>350</t>
  </si>
  <si>
    <t>1146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</si>
  <si>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</si>
  <si>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</si>
  <si>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Услуги по содержанию имущества</t>
  </si>
  <si>
    <t>225</t>
  </si>
  <si>
    <t xml:space="preserve">Текущий и капитальный ремонт и реставрация нефинансовых активов </t>
  </si>
  <si>
    <t>Приобретение (изготовление) основных средств</t>
  </si>
  <si>
    <t>Транспортные услуги</t>
  </si>
  <si>
    <t>222</t>
  </si>
  <si>
    <t xml:space="preserve">Другие расходы по оплате транспортных услуг </t>
  </si>
  <si>
    <t>1125</t>
  </si>
  <si>
    <t>Коммунальные услуги</t>
  </si>
  <si>
    <t>223</t>
  </si>
  <si>
    <t>Оплата услуг отопления прочих поставщиков</t>
  </si>
  <si>
    <t>11072</t>
  </si>
  <si>
    <t>Оплата услуг предоставления электроэнергии</t>
  </si>
  <si>
    <t>1109</t>
  </si>
  <si>
    <t>Оплата услуг горячего и холодного водоснабжения, подвоз воды</t>
  </si>
  <si>
    <t>1110</t>
  </si>
  <si>
    <t>Оплата услуг канализации, ассенизации, водоотведения</t>
  </si>
  <si>
    <t>1126</t>
  </si>
  <si>
    <t>1105</t>
  </si>
  <si>
    <t xml:space="preserve">Другие расходы по содержанию имущества </t>
  </si>
  <si>
    <t>1129</t>
  </si>
  <si>
    <t>Услуги вневедомственной и ведомственной (в т.ч. пожарной) охраны</t>
  </si>
  <si>
    <t>1134</t>
  </si>
  <si>
    <t>Иные работы и услуги по подстатье 226</t>
  </si>
  <si>
    <t>1140</t>
  </si>
  <si>
    <t>1121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</si>
  <si>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</si>
  <si>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</si>
  <si>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</si>
  <si>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</si>
  <si>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</si>
  <si>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</si>
  <si>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1143</t>
  </si>
  <si>
    <t>Уплата прочих налогов, сборов и иных платежей</t>
  </si>
  <si>
    <t>852</t>
  </si>
  <si>
    <t>Уплата иных платежей</t>
  </si>
  <si>
    <t>Другие общегосударственные вопросы</t>
  </si>
  <si>
    <t>13</t>
  </si>
  <si>
    <t>Прочие непрограммные расходы</t>
  </si>
  <si>
    <t>99 5 00 00000</t>
  </si>
  <si>
    <t>Резервный фонд местной администрации</t>
  </si>
  <si>
    <t>99 5 00 71100</t>
  </si>
  <si>
    <t>Расходы по управлению муниицпальным имуществом и земельными ресурсами</t>
  </si>
  <si>
    <t>99 5 00 91002</t>
  </si>
  <si>
    <t>Усл.по сод-ю им-ва</t>
  </si>
  <si>
    <t>Текущий и капитальный ремонт и реставрация нефинансовых активов</t>
  </si>
  <si>
    <t>Содержание в чистоте помещений, зданий, дворов, иного имущества</t>
  </si>
  <si>
    <t>Другие расходы по содержанию имущества</t>
  </si>
  <si>
    <t>Выполнение других обязательств муниципальных образований</t>
  </si>
  <si>
    <t>НАЦИОНАЛЬНАЯ ОБОРОНА</t>
  </si>
  <si>
    <t>Мобилизационная и вневойсковая подготовка</t>
  </si>
  <si>
    <t>НАЦ.БЕЗОПАСНОСТЬ И ПРАВООХРАНИТЕЛЬНАЯ ДЕЯТЕЛЬНОСТЬ</t>
  </si>
  <si>
    <t>Органы внутренних дел</t>
  </si>
  <si>
    <t>17 0 00 0000 0</t>
  </si>
  <si>
    <t>17 1 00 0000 0</t>
  </si>
  <si>
    <t>Организация и проведение профилактических мероприятий</t>
  </si>
  <si>
    <t>17 1 00 10010</t>
  </si>
  <si>
    <t>Органы юстиции</t>
  </si>
  <si>
    <t>Выполнение отдельных государственных полномочий по государственной регистрации актов гражданского состояния</t>
  </si>
  <si>
    <t>99 5 00 59300</t>
  </si>
  <si>
    <t>Субвенции бюджетам субъектов Российской Федерации и муниципальных образований на государственную регистрацию актов гражданского состояния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</si>
  <si>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</si>
  <si>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</si>
  <si>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Увеличение стоимости основных средств</t>
  </si>
  <si>
    <t>Приобретение основных средств</t>
  </si>
  <si>
    <t>Увеличение стоимости материальных запасов</t>
  </si>
  <si>
    <t>НАЦИОНАЛЬНАЯ ЭКОНОМИКА</t>
  </si>
  <si>
    <t>Сельское хозяйство и рыболовство</t>
  </si>
  <si>
    <t>05</t>
  </si>
  <si>
    <t>Выполнение отдельных государственных полномочий по организации мероприятий по предупреждению и ликивдации болезней животных, их лечению, защите населения от болезней, общих для человека и животных</t>
  </si>
  <si>
    <t>99 5 0063360</t>
  </si>
  <si>
    <t xml:space="preserve">Иные работы и услуги по подстатье 226 </t>
  </si>
  <si>
    <t>Расходы в области сельского хозяйства</t>
  </si>
  <si>
    <t>99 5 0091005</t>
  </si>
  <si>
    <t>Дорожное хозяйство (дорожные фонды)</t>
  </si>
  <si>
    <t>18 5 00 00000</t>
  </si>
  <si>
    <t>Дорожное хозяйство</t>
  </si>
  <si>
    <t>Содержание, текущий и капитальный ремонт автомобильных дорог общего пользования местного значения</t>
  </si>
  <si>
    <t>18 5 00 10010</t>
  </si>
  <si>
    <t>Другие вопросы в области национальной экономики</t>
  </si>
  <si>
    <t>12</t>
  </si>
  <si>
    <t>ЦП "Поддержка и развитие малого и среднего предпринимательства в МО "Поселок Айхал" Мирнинского района РС (Я) "</t>
  </si>
  <si>
    <t>26 0 00 00000</t>
  </si>
  <si>
    <t>Поддержка субъектов малого и среднего предпринимателства</t>
  </si>
  <si>
    <t>26 3 00 10010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</si>
  <si>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</si>
  <si>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</si>
  <si>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Иные работы, услуги по подст.226 </t>
  </si>
  <si>
    <t>ЖИЛИЩНО-КОММУНАЛЬНОЕ ХОЗЯЙСТВО</t>
  </si>
  <si>
    <t>Жилищное хозяйство</t>
  </si>
  <si>
    <t>Имущественный взнос в некоммерческую организацию "Фонд капитального ремонта многоквартирных домов Республики Саха (Якутия)" на проведение капитального ремонта общего имущества в многоквартирных домах Республики Саха (Якутия)</t>
  </si>
  <si>
    <t>20 4 00 10030</t>
  </si>
  <si>
    <t>Благоустройство</t>
  </si>
  <si>
    <t>Формирование современной городской среды на территории Республики Саха (Якутия)</t>
  </si>
  <si>
    <t>23 0 00 00000</t>
  </si>
  <si>
    <t>23 2 00 00000</t>
  </si>
  <si>
    <t>Содержание и ремонт объектов уличного освещения</t>
  </si>
  <si>
    <t>23 2 00 10010</t>
  </si>
  <si>
    <t>Очистка и посадка зеленой зоны</t>
  </si>
  <si>
    <t>23 2 00 10020</t>
  </si>
  <si>
    <t>Организация ритуальных услуг и содержание мест захоронения</t>
  </si>
  <si>
    <t>23 2 00 10030</t>
  </si>
  <si>
    <t>Другие расходы по оплате транспортных услуг</t>
  </si>
  <si>
    <t>Содержание скверов и площадей</t>
  </si>
  <si>
    <t>23 2 00 10040</t>
  </si>
  <si>
    <t>Организация и утилизация бытовых и промышленных отходов, проведение рекультивации</t>
  </si>
  <si>
    <t>23 2 00 10060</t>
  </si>
  <si>
    <t>Прочие мероприятия по благоустройству</t>
  </si>
  <si>
    <t>23 2 00 10090</t>
  </si>
  <si>
    <t>ОБРАЗОВАНИЕ</t>
  </si>
  <si>
    <t>07</t>
  </si>
  <si>
    <t>Молодежная политика и оздоровление детей</t>
  </si>
  <si>
    <t>11 0 00 00000</t>
  </si>
  <si>
    <t>Создание условий для развития потенциала подрастающего поколения, молодежи</t>
  </si>
  <si>
    <t>11 2 00 00000</t>
  </si>
  <si>
    <t>Организация и проведение мероприятий в области муниципальной молодежной политики</t>
  </si>
  <si>
    <t>11 2 00 11020</t>
  </si>
  <si>
    <t>Иные работы, услуги по подст.226</t>
  </si>
  <si>
    <t>КУЛЬТУРА, КИНЕМАТОГРАФИЯ</t>
  </si>
  <si>
    <t>08</t>
  </si>
  <si>
    <t>Культура</t>
  </si>
  <si>
    <t>10 0 00 00000</t>
  </si>
  <si>
    <t>Обеспечение прав граждан на участие в культурной жизни</t>
  </si>
  <si>
    <t>10 2 00 00000</t>
  </si>
  <si>
    <t>Культурно-массовые и информационно-просветительские мероприятия</t>
  </si>
  <si>
    <t>10 2 00 10002</t>
  </si>
  <si>
    <t>СОЦИАЛЬНАЯ ПОЛИТИКА</t>
  </si>
  <si>
    <t>10</t>
  </si>
  <si>
    <t>Пенсионное обеспечение</t>
  </si>
  <si>
    <t>99 5 00 91019</t>
  </si>
  <si>
    <t>Публичные нормативные социальные выплаты гражданам</t>
  </si>
  <si>
    <t>Иные пенсии, социальные доплаты к пенсиям</t>
  </si>
  <si>
    <t>Социальное обеспечение населения</t>
  </si>
  <si>
    <t xml:space="preserve">Социальная поддержка граждан </t>
  </si>
  <si>
    <t>15 0 00 00000</t>
  </si>
  <si>
    <t>Социальное обслуживание граждан</t>
  </si>
  <si>
    <t>15 2 00 00000</t>
  </si>
  <si>
    <t>15 2 00 10010</t>
  </si>
  <si>
    <t>Субсидии некоммерческим организациям (за исключением  государстенных (муниципальных) учреждений)</t>
  </si>
  <si>
    <t>Иные субсидии некоммерческим организациям</t>
  </si>
  <si>
    <t>Меры социальной поддержки отдельных категорий граждан</t>
  </si>
  <si>
    <t>15 3 00 00000</t>
  </si>
  <si>
    <t>15 3 00 10010</t>
  </si>
  <si>
    <t>Пособия, компенсации, меры социальной поддержки по публичным нормативным обязательствам</t>
  </si>
  <si>
    <t>Пос.по соц.пом.нас-ю</t>
  </si>
  <si>
    <t>262</t>
  </si>
  <si>
    <t>Другие выплаты по социальной помощи</t>
  </si>
  <si>
    <t>1142</t>
  </si>
  <si>
    <t>Доступная среда</t>
  </si>
  <si>
    <t>15 5 00 00000</t>
  </si>
  <si>
    <t>15 5 00 10010</t>
  </si>
  <si>
    <t>Обеспечение качественным жильем и повышение качества жилищно-коммунальных услуг</t>
  </si>
  <si>
    <t>20 0 00 00000</t>
  </si>
  <si>
    <t>20 3 00 00000</t>
  </si>
  <si>
    <t>Социальные выплаты гражданам, кроме публичных нормативных социальных выплат</t>
  </si>
  <si>
    <t>320</t>
  </si>
  <si>
    <t>Другие вопросы в области социальной политики</t>
  </si>
  <si>
    <t>06</t>
  </si>
  <si>
    <t>Меры социальной поддержки для семьи и дете из малообеспеченных и многодетных семей</t>
  </si>
  <si>
    <t>Пособия, компенсации и иные социальные выплаты гражданам, кроме публичных нормативных обязательств</t>
  </si>
  <si>
    <t xml:space="preserve">Другие выплаты по социальной помощи </t>
  </si>
  <si>
    <t>ФИЗИЧЕСКАЯ КУЛЬТУРА И СПОРТ</t>
  </si>
  <si>
    <t>11</t>
  </si>
  <si>
    <t>Другие вопросы в области физической культуры и спорта</t>
  </si>
  <si>
    <t>14 0 00 00000</t>
  </si>
  <si>
    <t>Развитие массового спорта</t>
  </si>
  <si>
    <t>14 2 00 00000</t>
  </si>
  <si>
    <t>Организация и проведение физкультурно-оздоровиельных и спортивно-массовых мероприятий</t>
  </si>
  <si>
    <t>14 2 00 10010</t>
  </si>
  <si>
    <t>МБТ ОБЩЕГО ХАРАКТЕРА БЮДЖЕТАМ СУБЪЕКТОВ РФ И МО</t>
  </si>
  <si>
    <t>14</t>
  </si>
  <si>
    <t>Прочие межбюджетные трансферты общего характера</t>
  </si>
  <si>
    <t>Межбюджетные трансферты</t>
  </si>
  <si>
    <t>99 6 00 00000</t>
  </si>
  <si>
    <t>500</t>
  </si>
  <si>
    <t>Переч.др.бюджетам</t>
  </si>
  <si>
    <t>251</t>
  </si>
  <si>
    <t>Осуществление расходных обязательств ОМСУ в части полномочий по решению вопросов местного значения, переданных  в соответствии с заключенным между органом местного самоуправления муниципального района и поселения соглашением</t>
  </si>
  <si>
    <t>99 6 00 88510</t>
  </si>
  <si>
    <t>Иные межбюджетные трансферты</t>
  </si>
  <si>
    <t>540</t>
  </si>
  <si>
    <t>Прочие работы, услуги</t>
  </si>
  <si>
    <t>Прочие несоциальные выплаты персоналу в денежной форме</t>
  </si>
  <si>
    <t>11 2 00 11040</t>
  </si>
  <si>
    <t>Увеличение стоимости прочих материальных запасов однократного применения</t>
  </si>
  <si>
    <t>Суточные при служебных командировках</t>
  </si>
  <si>
    <t>Прочие несоциальные выплаты персоналу в натуральной форме</t>
  </si>
  <si>
    <t>Социальные компенсации персоналу в натуральной форме</t>
  </si>
  <si>
    <t>Социальные пособия и компенсации персоналу в денежной форме</t>
  </si>
  <si>
    <t>Увеличение стоимости прочих оборотных запасов (материалов)</t>
  </si>
  <si>
    <t>Услуги в области информацционных технологий</t>
  </si>
  <si>
    <t>Увеличение стоимости горюче-смазочных материалов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</si>
  <si>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</si>
  <si>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</si>
  <si>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Иные выплаты текущего характера организациям</t>
  </si>
  <si>
    <t>Резервные средства</t>
  </si>
  <si>
    <t>Страхование</t>
  </si>
  <si>
    <t>Начисления на выплаты по оплате труда</t>
  </si>
  <si>
    <t>Иные выплаты текущего характера физическим лицам</t>
  </si>
  <si>
    <t>Поступление нефинансовых активов</t>
  </si>
  <si>
    <t>Поступление нефиансовых активов</t>
  </si>
  <si>
    <t>Налоги, пошлины, сборы</t>
  </si>
  <si>
    <t>Уплата прочих налогов, сборов</t>
  </si>
  <si>
    <t>Иные работы, услуги</t>
  </si>
  <si>
    <t>Увеличение стоимости продуктов питания</t>
  </si>
  <si>
    <t>Гранты юридическим лицам (кроме некоммерческих организаций), индивидуальным предпринимателям</t>
  </si>
  <si>
    <t>99 5 00 11020</t>
  </si>
  <si>
    <t>Увеличение стоимости строительных материалов</t>
  </si>
  <si>
    <t>Транспорт</t>
  </si>
  <si>
    <t>Расходы в области дорожно-транспортного комплекса</t>
  </si>
  <si>
    <t>99 5 00 91008</t>
  </si>
  <si>
    <t>Организация профориентационной работы среди молодежи и дальнейшее трудоустройство</t>
  </si>
  <si>
    <t>Увеличение стоимости мат.запасов</t>
  </si>
  <si>
    <t>Пенсии, пособия, выплачиваемые работодателями, нанимателями бывшим работникам в денежной форме</t>
  </si>
  <si>
    <t>Резервные фонды</t>
  </si>
  <si>
    <t>23 2 00 0000 0</t>
  </si>
  <si>
    <t>Субвенция на осуществление первичного воинского учета на территориях, где отсутствуют военные комиссариаты (в части ГО, МП, ГП)</t>
  </si>
  <si>
    <t>99 5 00 51180</t>
  </si>
  <si>
    <t>Прочие выплаты</t>
  </si>
  <si>
    <t xml:space="preserve">Услуги по страхованию </t>
  </si>
  <si>
    <t>РЕГ</t>
  </si>
  <si>
    <t>Обеспечение проведения выборов и референдумов</t>
  </si>
  <si>
    <t>Иные расходы по подст.226</t>
  </si>
  <si>
    <t>Проведение выборов и референдумов глав</t>
  </si>
  <si>
    <t>99 3 00 10040</t>
  </si>
  <si>
    <t>Обеспечение функционирования систем оповещения и информированию населения</t>
  </si>
  <si>
    <t>22 2 00 10040</t>
  </si>
  <si>
    <t>Обеспечение мероприятий по пожарной безопасности, защиты населения, территорий от чрезвычайных ситуаций</t>
  </si>
  <si>
    <t>22 2 00 10050</t>
  </si>
  <si>
    <t>22 2 00 00000</t>
  </si>
  <si>
    <t>Безвозмездные перечисления финансовым организациям государственного сектора на производство</t>
  </si>
  <si>
    <t>Другие расходы по оплате коммунальных услуг</t>
  </si>
  <si>
    <t>Другие работы по содержанию имущества</t>
  </si>
  <si>
    <t>2021 год</t>
  </si>
  <si>
    <t>Расходы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</si>
  <si>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</si>
  <si>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</si>
  <si>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24А</t>
  </si>
  <si>
    <t>Реализация программ формирования современной городской среды</t>
  </si>
  <si>
    <t>23 2 F2 55550</t>
  </si>
  <si>
    <t>Субсидии (гранты в форме субсидий), не подлежащие казначейскому сопровождению</t>
  </si>
  <si>
    <t>Программа "Обеспечение качественным жильем МО "Поселок Айхал" Мирнинского района РС (Я)"</t>
  </si>
  <si>
    <t>Распределение бюджетных ассигнований по разделам, подразделам, целевым статьям, группам (группам и подгруппам) видов расходов  МО "Поселок Айхал" на 2021 год</t>
  </si>
  <si>
    <t>МП "Формирование комфортной городской среды"</t>
  </si>
  <si>
    <t>МП "Приоритетные направления по молодежной политике в п. Айхал Мирнинского района РС (Я)"</t>
  </si>
  <si>
    <t>МП "Развитие культуры и социокультурного пространства в п. Айхал Мирнинского района РС (Я)"</t>
  </si>
  <si>
    <t>МП "Поддержка социально ориентированных некоммерческих организаций"</t>
  </si>
  <si>
    <t>МП "Социальная поддержка населения МО "Поселок Айхал" Мирнинского района РС (Я)"</t>
  </si>
  <si>
    <t>МП "Безбарьерная среда в МО "Поселок Айхал" Мирнинского района РС (Я)"</t>
  </si>
  <si>
    <t>МП "Обеспечение качественным жильем" Подпрограмма "Обеспечение жильем молодых семей МО "Поселок Айхал" Мирнинского района РС (Я)"</t>
  </si>
  <si>
    <t>МП "Профилактика безнадзорности и правонарушений среди несовершеннолетних МО "Поселок Айхал"</t>
  </si>
  <si>
    <t>МП "Развитие физической культуры и спорта МО"Поселок Айхал" Мирнинского района РС (Я)"</t>
  </si>
  <si>
    <t>20 3 00 L4970</t>
  </si>
  <si>
    <t>Реалихация мероприятий по обеспечению жильем молодых семей</t>
  </si>
  <si>
    <t>МП "Профилактика правонарушений на территории МО "Поселок Айхал" Мирнинского района РС (Я)"</t>
  </si>
  <si>
    <t xml:space="preserve">МП "Обеспечение безопасности жизнедеятельности населения на территории МО "Поселок Айхал" </t>
  </si>
  <si>
    <t>МП "Профилактика правонарушений на территории МО "Поселок Айхал" Мирнинского района РС (Я) "</t>
  </si>
  <si>
    <t xml:space="preserve">МП "Комплексное развитие транспортной инфраструктуры МО "Поселок Айхал" </t>
  </si>
  <si>
    <t>МП "Муниципальная целевая адресная программа текущего и капитального ремонта МКД и жилых помещений, принадлежащих МО "Поселок Айхал"</t>
  </si>
  <si>
    <t xml:space="preserve">МП "Благоустройство" МО "Поселок Айхал" </t>
  </si>
  <si>
    <t>Плата за обучение на курсах повышения квалификации, подготовки и переподготовки специалистов</t>
  </si>
  <si>
    <t>Закупка энергетических ресурсов</t>
  </si>
  <si>
    <t>Другие экономические санкции</t>
  </si>
  <si>
    <t>Закупка товаров, работ и услуг для обеспечения муниципальных нужд в области геодезии и картографии вне рамок гос.оборонного заказа</t>
  </si>
  <si>
    <t>Рубли</t>
  </si>
  <si>
    <t>КБК</t>
  </si>
  <si>
    <t>Сумма на 2021 год</t>
  </si>
  <si>
    <t>НАЛОГОВЫЕ И НЕНАЛОГОВЫЕ ДОХОДЫ</t>
  </si>
  <si>
    <t>Налоговые</t>
  </si>
  <si>
    <t>000 1 01 00000 00 0000 000</t>
  </si>
  <si>
    <t>НАЛОГИ НА ПРИБЫЛЬ, ДОХОДЫ</t>
  </si>
  <si>
    <t>000 1 01 02000 01 0000 110</t>
  </si>
  <si>
    <t>Налог на доходы физических лиц взимаемый на межселенной территории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</si>
  <si>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</si>
  <si>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227,1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</si>
  <si>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</si>
  <si>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</si>
  <si>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</si>
  <si>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</si>
  <si>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</si>
  <si>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</si>
  <si>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</si>
  <si>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</si>
  <si>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</si>
  <si>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</si>
  <si>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</si>
  <si>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</si>
  <si>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</si>
  <si>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</si>
  <si>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</si>
  <si>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</si>
  <si>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</si>
  <si>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</si>
  <si>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</si>
  <si>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</si>
  <si>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</si>
  <si>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</si>
  <si>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000 1 06 06000 00 0000 110</t>
  </si>
  <si>
    <t>Земельный налог</t>
  </si>
  <si>
    <t>182 1 06 06033 13 0000 110</t>
  </si>
  <si>
    <t>Земельный налог с организаций, обладающих земельным участком, расположенным в границах сельских поселений</t>
  </si>
  <si>
    <t>182 1 06 06043 13 0000 110</t>
  </si>
  <si>
    <t>Земельный налог с физических лиц, обладающих земельным участком, расположенным в границах сельских поселений</t>
  </si>
  <si>
    <t>Неналоговые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</si>
  <si>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</si>
  <si>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</si>
  <si>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</si>
  <si>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</si>
  <si>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803 1 11 05013 13 0000 120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</si>
  <si>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</t>
  </si>
  <si>
    <t>803 1 11 05025 13 0000 120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</si>
  <si>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</si>
  <si>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803 1 11 05075 13 0000 120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</si>
  <si>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</si>
  <si>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</si>
  <si>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</si>
  <si>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>803 1 11 09045 13 0000 120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</si>
  <si>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</si>
  <si>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</si>
  <si>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</si>
  <si>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</si>
  <si>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</si>
  <si>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803 1 13 02995 13 0000 130</t>
  </si>
  <si>
    <t>Прочие доходы от компенсации затрат  бюджетов городских поселений</t>
  </si>
  <si>
    <t>000 1 14 00000 00 0000 000</t>
  </si>
  <si>
    <t>ДОХОДЫ ОТ ПРОДАЖИ МАТЕРИАЛЬНЫХ И НЕМАТЕРИАЛЬНЫХ АКТИВОВ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</si>
  <si>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</si>
  <si>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</si>
  <si>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</si>
  <si>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</si>
  <si>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803 2 02 35118 13 0000 150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</si>
  <si>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</si>
  <si>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803 2 02 35930 13 0000 150 </t>
  </si>
  <si>
    <t>Субвенции бюджета городских послений на государственную регистрацию актов гражданского состояния</t>
  </si>
  <si>
    <t>803 2 02 30024 13 6336 150</t>
  </si>
  <si>
    <t>Выполнение отдельных государственных полномочий на организацию мероприятий по предупреждению и ликвидации болезней животных, их лечению, защите населения от болезней, общих для человека и животных</t>
  </si>
  <si>
    <t>803 2 02 45160 13 0000 150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</si>
  <si>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</si>
  <si>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выполнение работ по сносу аварийных домов, вывозу строительного мусора и планировке площадей</t>
  </si>
  <si>
    <t>предоставление льготного проезда на пассажирском автомобильном и авиационном транспорте гражданам между поселениями в границах Мирнинского района</t>
  </si>
  <si>
    <t>размещение на полигоне строительного мусора от сноса многоквартирных домов (МКД), и нежилых зданий, признанных аварийными</t>
  </si>
  <si>
    <t>ВСЕГО ДОХОДОВ</t>
  </si>
  <si>
    <t>21-51180-00000-00000</t>
  </si>
  <si>
    <t>21-59000-00000-00000</t>
  </si>
  <si>
    <t>21-55550-00000-00000</t>
  </si>
  <si>
    <t>Прочие безвозмездные поступления</t>
  </si>
  <si>
    <t>Плата за обучение на курсах повышения квалификацции, подготовки и переподготовки специалистов</t>
  </si>
  <si>
    <t>Работы, услуги по содержанию имущества</t>
  </si>
  <si>
    <t>Приобретение товаров, работ, услуг в пользу граждан в целях их социального обеспечения</t>
  </si>
  <si>
    <t>Пособия по социальной помощи населению в натуральной форме</t>
  </si>
  <si>
    <t>Подпрограмма "Переселение граждан из ветхого и аварийного жилищного фонда МО "Поселок Айхал" Мирнинского района РС (Я)"</t>
  </si>
  <si>
    <t>20 3 00 10030</t>
  </si>
  <si>
    <t>Иные выплаты капитального характера физическим лицам</t>
  </si>
  <si>
    <t>Командировочные расходы</t>
  </si>
  <si>
    <t>000 2 19 00000 00 0000 000</t>
  </si>
  <si>
    <t>ВОЗВРАТ ОСТАТКОВ СУБСИДИЙ, СУБВЕНЦИЙ И ИНЫХ МЕЖБЮДЖЕТНЫХ ТРАНСФЕРТОВ</t>
  </si>
  <si>
    <t>803 2 19 60010 13 0000 150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</si>
  <si>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</si>
  <si>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803 2 19 60010 13 6336 150</t>
  </si>
  <si>
    <t>Возврат субвенции на выполнение отдельных гос.полномочий на организацию мероприятий по предупреждению и ликвидации болезней животных, их лечению, защите населения от болезней, общих для человека и животных</t>
  </si>
  <si>
    <t>Социальной обеспечение и иные выплаты населению</t>
  </si>
  <si>
    <t xml:space="preserve">Социальное обеспечение </t>
  </si>
  <si>
    <t>Пособия по социальной помощи, выплачиваемые работодателями, нанимателями бывшим работникам в натуральной форме</t>
  </si>
  <si>
    <t>803 1 14 02053 13 0000 410</t>
  </si>
  <si>
    <t>000 1 16 00000 00 0000 000</t>
  </si>
  <si>
    <t>ШТРАФЫ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</si>
  <si>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</si>
  <si>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803 1 16 07010 13 0000 140</t>
  </si>
  <si>
    <t>000 1 17 00000 00 0000 000</t>
  </si>
  <si>
    <t>ПРОЧИЕ НЕНАЛОГОВЫЕ ДОХОДЫ</t>
  </si>
  <si>
    <t>803 2 02 29999 13 6265 150</t>
  </si>
  <si>
    <t>Реализация на территории Республики Саха (Якутия) проектов развития общественной инфраструктуры, основанных на местных инициативах (за счет средств ГБ)</t>
  </si>
  <si>
    <t>803 2 02 29999 13 6277 150</t>
  </si>
  <si>
    <t>Субсидия из государственного бюджета Республики Саха (Якутия) местным бюджетам на организацию деятельности народных дружин в 2021 году</t>
  </si>
  <si>
    <t>проведение юбилейных мероприятий, посвященных 60-летию п. Айхал</t>
  </si>
  <si>
    <t>803 2 07 00000 00 0000 000</t>
  </si>
  <si>
    <t>803 2 07 05030 13 0000 150</t>
  </si>
  <si>
    <t>поступления от населения на поддержку местных инициатив</t>
  </si>
  <si>
    <t>Содержание в чистоте имущества</t>
  </si>
  <si>
    <t>23 2 00 62650</t>
  </si>
  <si>
    <t>Софинансирование реализации на территории Республики Саха (Якутия) проектов развития общественной инфраструктуры, основанных на местных инициативах (за счет средств МБ)</t>
  </si>
  <si>
    <t>23 2 00 S2650</t>
  </si>
  <si>
    <t>Проведение выборов и референдумов депутатов</t>
  </si>
  <si>
    <t>99 3 00 10030</t>
  </si>
  <si>
    <t>Специальные расходы</t>
  </si>
  <si>
    <t>Иные расходы по подст.290</t>
  </si>
  <si>
    <t>Приобретение мат.зарасов</t>
  </si>
  <si>
    <t>МБковид</t>
  </si>
  <si>
    <t>Организация деятельности народных дружин</t>
  </si>
  <si>
    <t>17 1 00 62770</t>
  </si>
  <si>
    <t>Организация деятельности народных дружин (за счет средств МБ)</t>
  </si>
  <si>
    <t>17 1 00 S2770</t>
  </si>
  <si>
    <t>Услуги, работы для целей капитальных вложений</t>
  </si>
  <si>
    <t xml:space="preserve">выполнение работ по сносу аварийных домов, вывозу строительного мусора м планировке площадей и разработке проектной документации по организации работ по сносу или демонтажу объектов капитального строительства по адресам ул. Геологов д.2, ул. Геологов д.4, ул. Лесная д.12, ул. Октябрьская партия д.13 </t>
  </si>
  <si>
    <t>поставка дымовых извещателей</t>
  </si>
  <si>
    <t>разработка проектнгой документации по организации работ по сносу аварийных домов в п. Дорожный и ул. Октябрьская партия</t>
  </si>
  <si>
    <t>организация занятости студентов</t>
  </si>
  <si>
    <t>закуп и поставка информационных табличек на детские площадки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</si>
  <si>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</si>
  <si>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803 1 16 07090 13 0000 140</t>
  </si>
  <si>
    <t>803 1 17 05050 13 0000 180</t>
  </si>
  <si>
    <t>Прочие неналоговые доходы бюджетов городских поселений</t>
  </si>
  <si>
    <t>803 1 11 07015 13 0000 120</t>
  </si>
  <si>
    <t>Приоберетение основных средств</t>
  </si>
  <si>
    <t>Пособия, компенсации и иные социальные выплаты гражданам</t>
  </si>
  <si>
    <t>Текущий и капитальный ремонт и реставрация нефинансовых активов (взносы в ФКР)</t>
  </si>
  <si>
    <t>Сумма</t>
  </si>
  <si>
    <t>Приложение №1</t>
  </si>
  <si>
    <t>IV-№61- от «28» апреля 2021  года</t>
  </si>
  <si>
    <t>таблица 1.1.</t>
  </si>
  <si>
    <t>Прогнозируемый объем поступления доходов в  Бюджет муниципального образования "Поселок Айхал" Мирнинского района Республики Саха (Якутия) на 2021 год</t>
  </si>
  <si>
    <t>Постановление №110 от 30.03.2021</t>
  </si>
  <si>
    <t>Уточненный бюджет на 31.03.2021</t>
  </si>
  <si>
    <t>уточнение (+,-)</t>
  </si>
  <si>
    <t>Уточненный бюджет 59 сессия</t>
  </si>
  <si>
    <t xml:space="preserve">Постановление №113 от 31.03.2021 </t>
  </si>
  <si>
    <t>Уточнение 60 сессия</t>
  </si>
  <si>
    <t>Уточнение 61 сессия</t>
  </si>
  <si>
    <t>Уточненный бюджет 61 сессия</t>
  </si>
  <si>
    <t>Постановление №160 от 11.05.2021</t>
  </si>
  <si>
    <t>Уточненный бюджет 62 сессия</t>
  </si>
  <si>
    <t>Постановление №258 от 30.06.2021</t>
  </si>
  <si>
    <t>Уточненный бюджет 64 сессия</t>
  </si>
  <si>
    <t>Доходы от реализации иного имущества, находящегося в собственности 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</t>
  </si>
  <si>
    <t>803 2 02 25555 13 0000 150</t>
  </si>
  <si>
    <t>оказание материальной помощи пострадавшим от пожара</t>
  </si>
  <si>
    <t>средства АК ""АЛРОСА" (ПАО) на организационно-технические мероприятия по подготовке и проведению торжественных мероприятий, посвященных 60-летию поселка Айхал, Айхальского ГОК АК "АЛРОСА" (ПАО)</t>
  </si>
  <si>
    <t>803 1 14 06013 13 0000 430</t>
  </si>
  <si>
    <t>803 1 14 06025 13 0000 430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</si>
  <si>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</si>
  <si>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</si>
  <si>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803 1 17 15030 13 0000 150</t>
  </si>
  <si>
    <t>Инициативные платежи, зачисляемые в бюджеты городских поселений</t>
  </si>
  <si>
    <t>средства АК "АЛРОСа" (ПАО) на реализацию адресной подпрограммы "Переселение граждан из аварийного жилфонда п. Дорожный и ул. Октябрьская партия"</t>
  </si>
  <si>
    <t>Переселение граждан из аварийного жилищного фонда</t>
  </si>
  <si>
    <t>Капитальные вложения в объекты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</si>
  <si>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</si>
  <si>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Уточненный бюджет 65</t>
  </si>
  <si>
    <t>803 1 11 07000 00 0000 120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</si>
  <si>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</si>
  <si>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платежей муниципальных унитарных предприятий</t>
  </si>
  <si>
    <t>803 2 02 15002 13 0000 150</t>
  </si>
  <si>
    <t>Предоставление дотации на поддержку мер по обеспечению сбалансированности местных бюджетов</t>
  </si>
  <si>
    <t>Поступило на 30.09.2021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</si>
  <si>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</si>
  <si>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</si>
  <si>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% исп.</t>
  </si>
  <si>
    <t>исполнено на 30.09.2021</t>
  </si>
  <si>
    <t>Приложение №2</t>
  </si>
  <si>
    <t>Приложение №3</t>
  </si>
  <si>
    <t>Источники финансирования дефицита бюджета в 2021 году</t>
  </si>
  <si>
    <t>(руб.)</t>
  </si>
  <si>
    <t>№</t>
  </si>
  <si>
    <t>Источники финансирования дефицита, всего</t>
  </si>
  <si>
    <t>1</t>
  </si>
  <si>
    <t>Бюджетные кредиты от других уровней бюджетной системы</t>
  </si>
  <si>
    <t xml:space="preserve">            Привлечение основного долга</t>
  </si>
  <si>
    <t xml:space="preserve">            Погашение основного долга</t>
  </si>
  <si>
    <t>Кредиты кредитных организаций</t>
  </si>
  <si>
    <t>Изменение остатков средств на счетах</t>
  </si>
  <si>
    <t>Иные источники финансирования дефицита бюджета</t>
  </si>
  <si>
    <t xml:space="preserve">            в том числе</t>
  </si>
  <si>
    <t>Поступление от продажи акций и иных форм участия в капитале, находящихся в собственности муниципального образования</t>
  </si>
  <si>
    <t>Исполнение муниципальных гарантий, если исполнение гарантом муниципальных гарантий ведет к возникновению права регрессного требования гаранта к принципалу</t>
  </si>
  <si>
    <t>Погашение обязательств за счет прочих источников внутреннего финансирования дефицитов бюджетов</t>
  </si>
  <si>
    <t>Бюджетные кредиты, предоставленные из местного бюджета другим бюджетам бюджетной системы Российской Федерации</t>
  </si>
  <si>
    <t>4.4.1</t>
  </si>
  <si>
    <t xml:space="preserve">         предоставление кредита</t>
  </si>
  <si>
    <t>4.4.2</t>
  </si>
  <si>
    <t xml:space="preserve">         погашение кредита</t>
  </si>
  <si>
    <t>Исполнено за 9 месяцев 2021 г</t>
  </si>
  <si>
    <t>Приложение №1                                                              к Постановлению №415 от 18.10.2021 г.</t>
  </si>
  <si>
    <t>к Постановлению №415 от 18.10.2021 г.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</si>
</sst>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i/>
      <sz val="10"/>
      <color indexed="8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13" fillId="0" borderId="0"/>
    <xf numFmtId="0" fontId="17" fillId="0" borderId="0"/>
  </cellStyleXfs>
  <cellXfs count="310">
    <xf numFmtId="0" fontId="0" fillId="0" borderId="0" xfId="0"/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quotePrefix="1" applyFont="1" applyFill="1" applyBorder="1" applyAlignment="1">
      <alignment horizontal="center" vertical="top" wrapText="1"/>
    </xf>
    <xf numFmtId="4" fontId="6" fillId="0" borderId="3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4" fontId="8" fillId="0" borderId="3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center" vertical="top" wrapText="1"/>
    </xf>
    <xf numFmtId="0" fontId="2" fillId="0" borderId="1" xfId="0" quotePrefix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left" vertical="top" wrapText="1" shrinkToFi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4" fontId="11" fillId="0" borderId="3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 shrinkToFit="1"/>
    </xf>
    <xf numFmtId="0" fontId="3" fillId="0" borderId="1" xfId="0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 vertical="top" wrapText="1"/>
    </xf>
    <xf numFmtId="0" fontId="4" fillId="0" borderId="1" xfId="0" quotePrefix="1" applyFont="1" applyFill="1" applyBorder="1" applyAlignment="1">
      <alignment horizontal="center" vertical="top" wrapText="1"/>
    </xf>
    <xf numFmtId="0" fontId="9" fillId="0" borderId="3" xfId="1" applyNumberFormat="1" applyFont="1" applyFill="1" applyBorder="1" applyAlignment="1">
      <alignment horizontal="left" vertical="center" wrapText="1" shrinkToFit="1"/>
    </xf>
    <xf numFmtId="0" fontId="9" fillId="0" borderId="3" xfId="1" applyNumberFormat="1" applyFont="1" applyFill="1" applyBorder="1" applyAlignment="1">
      <alignment horizontal="left" wrapText="1" shrinkToFit="1"/>
    </xf>
    <xf numFmtId="0" fontId="14" fillId="0" borderId="3" xfId="0" applyNumberFormat="1" applyFont="1" applyFill="1" applyBorder="1" applyAlignment="1">
      <alignment horizontal="left" vertical="center" wrapText="1" shrinkToFit="1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quotePrefix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quotePrefix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0" fontId="12" fillId="0" borderId="2" xfId="0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4" fontId="4" fillId="0" borderId="6" xfId="0" applyNumberFormat="1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4" fontId="2" fillId="0" borderId="3" xfId="0" applyNumberFormat="1" applyFont="1" applyFill="1" applyBorder="1" applyAlignment="1">
      <alignment vertical="top" wrapText="1"/>
    </xf>
    <xf numFmtId="4" fontId="2" fillId="0" borderId="0" xfId="0" applyNumberFormat="1" applyFont="1" applyFill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16" fillId="0" borderId="0" xfId="0" applyFont="1" applyFill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4" fontId="2" fillId="0" borderId="6" xfId="0" applyNumberFormat="1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center" vertical="top" wrapText="1"/>
    </xf>
    <xf numFmtId="4" fontId="3" fillId="0" borderId="9" xfId="0" applyNumberFormat="1" applyFont="1" applyFill="1" applyBorder="1" applyAlignment="1">
      <alignment horizontal="right" vertical="top" wrapText="1"/>
    </xf>
    <xf numFmtId="0" fontId="17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4" fillId="2" borderId="11" xfId="0" applyFont="1" applyFill="1" applyBorder="1" applyAlignment="1">
      <alignment horizontal="left" vertical="top" wrapText="1"/>
    </xf>
    <xf numFmtId="4" fontId="10" fillId="0" borderId="3" xfId="0" applyNumberFormat="1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 wrapText="1"/>
    </xf>
    <xf numFmtId="0" fontId="9" fillId="0" borderId="1" xfId="0" quotePrefix="1" applyFont="1" applyFill="1" applyBorder="1" applyAlignment="1">
      <alignment horizontal="center" vertical="top" wrapText="1"/>
    </xf>
    <xf numFmtId="0" fontId="19" fillId="0" borderId="1" xfId="0" quotePrefix="1" applyFont="1" applyFill="1" applyBorder="1" applyAlignment="1">
      <alignment horizontal="center" vertical="top" wrapText="1"/>
    </xf>
    <xf numFmtId="0" fontId="10" fillId="0" borderId="1" xfId="0" quotePrefix="1" applyFont="1" applyFill="1" applyBorder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5" fillId="0" borderId="8" xfId="0" applyFont="1" applyFill="1" applyBorder="1" applyAlignment="1">
      <alignment horizontal="center" vertical="top" wrapText="1"/>
    </xf>
    <xf numFmtId="4" fontId="5" fillId="0" borderId="9" xfId="0" applyNumberFormat="1" applyFont="1" applyFill="1" applyBorder="1" applyAlignment="1">
      <alignment horizontal="right" vertical="top" wrapText="1"/>
    </xf>
    <xf numFmtId="4" fontId="4" fillId="0" borderId="9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quotePrefix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" fontId="1" fillId="0" borderId="0" xfId="0" applyNumberFormat="1" applyFont="1" applyFill="1" applyAlignment="1">
      <alignment vertical="top" wrapText="1"/>
    </xf>
    <xf numFmtId="4" fontId="6" fillId="0" borderId="6" xfId="0" applyNumberFormat="1" applyFont="1" applyFill="1" applyBorder="1" applyAlignment="1">
      <alignment horizontal="right" vertical="top" wrapText="1"/>
    </xf>
    <xf numFmtId="4" fontId="16" fillId="0" borderId="0" xfId="0" applyNumberFormat="1" applyFont="1" applyFill="1" applyAlignment="1">
      <alignment vertical="top" wrapText="1"/>
    </xf>
    <xf numFmtId="0" fontId="3" fillId="0" borderId="4" xfId="0" quotePrefix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right" vertical="top" wrapText="1"/>
    </xf>
    <xf numFmtId="0" fontId="4" fillId="0" borderId="0" xfId="0" applyFont="1" applyAlignment="1">
      <alignment vertical="top" wrapText="1"/>
    </xf>
    <xf numFmtId="4" fontId="8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11" fillId="0" borderId="0" xfId="0" applyNumberFormat="1" applyFont="1" applyFill="1" applyBorder="1" applyAlignment="1">
      <alignment horizontal="right" vertical="top" wrapText="1"/>
    </xf>
    <xf numFmtId="4" fontId="10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3" xfId="0" quotePrefix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2" fillId="0" borderId="8" xfId="0" applyFont="1" applyFill="1" applyBorder="1" applyAlignment="1">
      <alignment vertical="top" wrapText="1"/>
    </xf>
    <xf numFmtId="4" fontId="3" fillId="0" borderId="6" xfId="0" applyNumberFormat="1" applyFont="1" applyFill="1" applyBorder="1" applyAlignment="1">
      <alignment horizontal="right" vertical="top" wrapText="1"/>
    </xf>
    <xf numFmtId="0" fontId="21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vertical="top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vertical="top" wrapText="1"/>
    </xf>
    <xf numFmtId="0" fontId="23" fillId="0" borderId="1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1" fillId="0" borderId="6" xfId="0" applyFont="1" applyBorder="1" applyAlignment="1">
      <alignment vertical="top" wrapText="1"/>
    </xf>
    <xf numFmtId="0" fontId="24" fillId="0" borderId="3" xfId="0" applyFont="1" applyBorder="1" applyAlignment="1">
      <alignment horizontal="center" vertical="top" wrapText="1"/>
    </xf>
    <xf numFmtId="0" fontId="24" fillId="0" borderId="3" xfId="0" applyFont="1" applyBorder="1" applyAlignment="1">
      <alignment vertical="top" wrapText="1"/>
    </xf>
    <xf numFmtId="4" fontId="25" fillId="0" borderId="3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4" fontId="23" fillId="0" borderId="3" xfId="0" applyNumberFormat="1" applyFont="1" applyBorder="1" applyAlignment="1">
      <alignment horizontal="right" vertical="top" wrapText="1"/>
    </xf>
    <xf numFmtId="0" fontId="6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0" fontId="22" fillId="0" borderId="2" xfId="0" applyFont="1" applyBorder="1" applyAlignment="1">
      <alignment horizontal="center" vertical="center" wrapText="1"/>
    </xf>
    <xf numFmtId="4" fontId="22" fillId="0" borderId="2" xfId="0" applyNumberFormat="1" applyFont="1" applyBorder="1" applyAlignment="1">
      <alignment horizontal="right" vertical="top" wrapText="1"/>
    </xf>
    <xf numFmtId="4" fontId="21" fillId="0" borderId="2" xfId="0" applyNumberFormat="1" applyFont="1" applyBorder="1" applyAlignment="1">
      <alignment horizontal="right" vertical="top" wrapText="1"/>
    </xf>
    <xf numFmtId="4" fontId="23" fillId="0" borderId="5" xfId="0" applyNumberFormat="1" applyFont="1" applyBorder="1" applyAlignment="1">
      <alignment horizontal="right" vertical="top" wrapText="1"/>
    </xf>
    <xf numFmtId="4" fontId="25" fillId="0" borderId="7" xfId="0" applyNumberFormat="1" applyFont="1" applyBorder="1" applyAlignment="1">
      <alignment horizontal="right" vertical="top" wrapText="1"/>
    </xf>
    <xf numFmtId="4" fontId="23" fillId="0" borderId="7" xfId="0" applyNumberFormat="1" applyFont="1" applyBorder="1" applyAlignment="1">
      <alignment horizontal="right" vertical="top" wrapText="1"/>
    </xf>
    <xf numFmtId="4" fontId="22" fillId="0" borderId="7" xfId="0" applyNumberFormat="1" applyFont="1" applyBorder="1" applyAlignment="1">
      <alignment vertical="top" wrapText="1"/>
    </xf>
    <xf numFmtId="0" fontId="22" fillId="0" borderId="3" xfId="0" applyFont="1" applyBorder="1" applyAlignment="1">
      <alignment horizontal="center" vertical="center" wrapText="1"/>
    </xf>
    <xf numFmtId="4" fontId="22" fillId="0" borderId="3" xfId="0" applyNumberFormat="1" applyFont="1" applyBorder="1" applyAlignment="1">
      <alignment horizontal="right" vertical="top" wrapText="1"/>
    </xf>
    <xf numFmtId="4" fontId="21" fillId="0" borderId="3" xfId="0" applyNumberFormat="1" applyFont="1" applyBorder="1" applyAlignment="1">
      <alignment horizontal="right" vertical="top" wrapText="1"/>
    </xf>
    <xf numFmtId="0" fontId="23" fillId="0" borderId="1" xfId="0" applyFont="1" applyBorder="1" applyAlignment="1">
      <alignment vertical="top" wrapText="1"/>
    </xf>
    <xf numFmtId="4" fontId="23" fillId="0" borderId="2" xfId="0" applyNumberFormat="1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21" fillId="0" borderId="0" xfId="0" applyFont="1" applyAlignment="1">
      <alignment vertical="justify"/>
    </xf>
    <xf numFmtId="0" fontId="26" fillId="0" borderId="3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23" fillId="0" borderId="3" xfId="0" applyFont="1" applyBorder="1" applyAlignment="1">
      <alignment vertical="top" wrapText="1"/>
    </xf>
    <xf numFmtId="0" fontId="25" fillId="0" borderId="3" xfId="0" applyFont="1" applyBorder="1" applyAlignment="1">
      <alignment vertical="top" wrapText="1"/>
    </xf>
    <xf numFmtId="4" fontId="22" fillId="0" borderId="7" xfId="0" applyNumberFormat="1" applyFont="1" applyBorder="1" applyAlignment="1">
      <alignment horizontal="right" vertical="top" wrapText="1"/>
    </xf>
    <xf numFmtId="0" fontId="5" fillId="0" borderId="0" xfId="0" applyFont="1" applyAlignment="1">
      <alignment vertical="justify"/>
    </xf>
    <xf numFmtId="0" fontId="19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4" fontId="8" fillId="0" borderId="0" xfId="0" applyNumberFormat="1" applyFont="1" applyBorder="1" applyAlignment="1">
      <alignment horizontal="right" vertical="top" wrapText="1"/>
    </xf>
    <xf numFmtId="4" fontId="12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9" fillId="0" borderId="1" xfId="0" quotePrefix="1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9" fillId="0" borderId="1" xfId="0" quotePrefix="1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0" fillId="0" borderId="1" xfId="0" quotePrefix="1" applyFont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0" fontId="3" fillId="0" borderId="9" xfId="0" quotePrefix="1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right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3" xfId="0" applyFont="1" applyBorder="1" applyAlignment="1">
      <alignment vertical="justify"/>
    </xf>
    <xf numFmtId="4" fontId="21" fillId="0" borderId="0" xfId="0" applyNumberFormat="1" applyFont="1" applyAlignment="1">
      <alignment horizontal="right" vertical="top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4" fontId="7" fillId="0" borderId="0" xfId="0" applyNumberFormat="1" applyFont="1" applyFill="1" applyAlignment="1">
      <alignment vertical="top" wrapText="1"/>
    </xf>
    <xf numFmtId="4" fontId="20" fillId="0" borderId="0" xfId="0" applyNumberFormat="1" applyFont="1" applyFill="1" applyAlignment="1">
      <alignment vertical="top" wrapText="1"/>
    </xf>
    <xf numFmtId="4" fontId="2" fillId="0" borderId="0" xfId="0" applyNumberFormat="1" applyFont="1" applyFill="1" applyAlignment="1">
      <alignment vertical="top" wrapText="1"/>
    </xf>
    <xf numFmtId="4" fontId="18" fillId="0" borderId="0" xfId="0" applyNumberFormat="1" applyFont="1" applyFill="1" applyAlignment="1">
      <alignment vertical="top" wrapText="1"/>
    </xf>
    <xf numFmtId="4" fontId="17" fillId="0" borderId="0" xfId="0" applyNumberFormat="1" applyFont="1" applyFill="1" applyAlignment="1">
      <alignment vertical="top" wrapText="1"/>
    </xf>
    <xf numFmtId="4" fontId="15" fillId="0" borderId="0" xfId="0" applyNumberFormat="1" applyFont="1" applyFill="1" applyAlignment="1">
      <alignment vertical="top" wrapText="1"/>
    </xf>
    <xf numFmtId="4" fontId="0" fillId="0" borderId="0" xfId="0" applyNumberFormat="1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9" fillId="0" borderId="3" xfId="0" applyNumberFormat="1" applyFont="1" applyFill="1" applyBorder="1" applyAlignment="1">
      <alignment horizontal="right" vertical="top" wrapText="1"/>
    </xf>
    <xf numFmtId="0" fontId="22" fillId="0" borderId="7" xfId="0" applyFont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right" vertical="top" wrapText="1"/>
    </xf>
    <xf numFmtId="0" fontId="26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vertical="top" wrapText="1"/>
    </xf>
    <xf numFmtId="4" fontId="26" fillId="0" borderId="2" xfId="0" applyNumberFormat="1" applyFont="1" applyBorder="1" applyAlignment="1">
      <alignment horizontal="right" vertical="top" wrapText="1"/>
    </xf>
    <xf numFmtId="4" fontId="26" fillId="0" borderId="3" xfId="0" applyNumberFormat="1" applyFont="1" applyBorder="1" applyAlignment="1">
      <alignment horizontal="right" vertical="top" wrapText="1"/>
    </xf>
    <xf numFmtId="0" fontId="9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right" vertical="top" wrapText="1"/>
    </xf>
    <xf numFmtId="4" fontId="19" fillId="0" borderId="0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4" fontId="23" fillId="0" borderId="0" xfId="0" applyNumberFormat="1" applyFont="1" applyAlignment="1">
      <alignment horizontal="right" vertical="top" wrapText="1"/>
    </xf>
    <xf numFmtId="0" fontId="2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1" fillId="0" borderId="0" xfId="0" applyFont="1" applyAlignment="1">
      <alignment horizontal="right" vertical="top" wrapText="1"/>
    </xf>
    <xf numFmtId="0" fontId="21" fillId="0" borderId="0" xfId="0" applyFont="1" applyAlignment="1">
      <alignment horizontal="center" vertical="top" wrapText="1"/>
    </xf>
    <xf numFmtId="0" fontId="22" fillId="0" borderId="3" xfId="0" applyFont="1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0" fontId="21" fillId="0" borderId="0" xfId="0" applyFont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Alignment="1">
      <alignment vertical="top" wrapText="1"/>
    </xf>
    <xf numFmtId="4" fontId="23" fillId="0" borderId="7" xfId="0" applyNumberFormat="1" applyFont="1" applyFill="1" applyBorder="1" applyAlignment="1">
      <alignment horizontal="right" vertical="top" wrapText="1"/>
    </xf>
    <xf numFmtId="0" fontId="20" fillId="0" borderId="0" xfId="0" applyFont="1" applyFill="1" applyAlignment="1">
      <alignment horizontal="center" vertical="top" wrapText="1"/>
    </xf>
    <xf numFmtId="0" fontId="21" fillId="0" borderId="0" xfId="0" applyFont="1" applyAlignment="1">
      <alignment vertical="top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justify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4" fontId="3" fillId="0" borderId="3" xfId="0" applyNumberFormat="1" applyFont="1" applyBorder="1" applyAlignment="1" applyProtection="1">
      <alignment horizontal="right" vertical="center" wrapText="1"/>
      <protection locked="0"/>
    </xf>
    <xf numFmtId="4" fontId="3" fillId="0" borderId="3" xfId="0" applyNumberFormat="1" applyFont="1" applyBorder="1" applyAlignment="1">
      <alignment horizontal="right" vertical="center" wrapText="1"/>
    </xf>
    <xf numFmtId="4" fontId="2" fillId="0" borderId="3" xfId="0" applyNumberFormat="1" applyFont="1" applyBorder="1"/>
    <xf numFmtId="4" fontId="2" fillId="0" borderId="3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4" fontId="3" fillId="0" borderId="19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right" vertical="center" wrapText="1"/>
    </xf>
    <xf numFmtId="0" fontId="2" fillId="0" borderId="20" xfId="0" applyFont="1" applyBorder="1" applyAlignment="1">
      <alignment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horizontal="righ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8"/>
  <sheetViews>
    <sheetView view="pageBreakPreview" zoomScale="60" zoomScaleNormal="86" workbookViewId="0">
      <selection activeCell="Q3" sqref="Q3"/>
    </sheetView>
  </sheetViews>
  <sheetFormatPr defaultRowHeight="14.5"/>
  <cols>
    <col min="1" max="1" width="27.453125" style="131" customWidth="1"/>
    <col min="2" max="2" width="60.1796875" style="131" customWidth="1"/>
    <col min="3" max="16" width="16" style="131" hidden="1" customWidth="1"/>
    <col min="17" max="18" width="16" style="131" customWidth="1"/>
    <col min="19" max="19" width="9.26953125" style="131" customWidth="1"/>
    <col min="20" max="16384" width="8.7265625" style="131"/>
  </cols>
  <sheetData>
    <row r="1" spans="1:19">
      <c r="A1" s="131" t="s">
        <v>0</v>
      </c>
      <c r="G1" s="298" t="s">
        <v>481</v>
      </c>
      <c r="H1" s="298"/>
      <c r="I1" s="262"/>
      <c r="J1" s="262"/>
    </row>
    <row r="2" spans="1:19" ht="36" customHeight="1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300" t="s">
        <v>545</v>
      </c>
      <c r="R2" s="300"/>
      <c r="S2" s="300"/>
    </row>
    <row r="3" spans="1:19" ht="23" customHeight="1">
      <c r="A3" s="263"/>
      <c r="B3" s="263"/>
      <c r="C3" s="263"/>
      <c r="D3" s="263"/>
      <c r="E3" s="263"/>
      <c r="F3" s="263"/>
      <c r="G3" s="299" t="s">
        <v>482</v>
      </c>
      <c r="H3" s="299"/>
      <c r="I3" s="264"/>
      <c r="J3" s="264"/>
      <c r="K3" s="263"/>
      <c r="L3" s="263"/>
      <c r="M3" s="263"/>
      <c r="N3" s="263" t="s">
        <v>483</v>
      </c>
      <c r="O3" s="263"/>
      <c r="P3" s="263"/>
      <c r="Q3" s="263"/>
      <c r="R3" s="263"/>
      <c r="S3" s="269"/>
    </row>
    <row r="4" spans="1:19" ht="40" customHeight="1">
      <c r="A4" s="299" t="s">
        <v>484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</row>
    <row r="5" spans="1:19" ht="21.5" customHeight="1">
      <c r="A5" s="264" t="s">
        <v>0</v>
      </c>
      <c r="B5" s="264" t="s">
        <v>0</v>
      </c>
      <c r="C5" s="263" t="s">
        <v>338</v>
      </c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9"/>
    </row>
    <row r="6" spans="1:19" ht="47" customHeight="1">
      <c r="A6" s="159" t="s">
        <v>339</v>
      </c>
      <c r="B6" s="159" t="s">
        <v>1</v>
      </c>
      <c r="C6" s="175" t="s">
        <v>340</v>
      </c>
      <c r="D6" s="182" t="s">
        <v>485</v>
      </c>
      <c r="E6" s="182" t="s">
        <v>486</v>
      </c>
      <c r="F6" s="182" t="s">
        <v>487</v>
      </c>
      <c r="G6" s="248" t="s">
        <v>488</v>
      </c>
      <c r="H6" s="182" t="s">
        <v>489</v>
      </c>
      <c r="I6" s="182" t="s">
        <v>490</v>
      </c>
      <c r="J6" s="182" t="s">
        <v>491</v>
      </c>
      <c r="K6" s="248" t="s">
        <v>492</v>
      </c>
      <c r="L6" s="182" t="s">
        <v>493</v>
      </c>
      <c r="M6" s="248" t="s">
        <v>494</v>
      </c>
      <c r="N6" s="182" t="s">
        <v>495</v>
      </c>
      <c r="O6" s="248" t="s">
        <v>496</v>
      </c>
      <c r="P6" s="182" t="s">
        <v>487</v>
      </c>
      <c r="Q6" s="248" t="s">
        <v>511</v>
      </c>
      <c r="R6" s="248" t="s">
        <v>517</v>
      </c>
      <c r="S6" s="182" t="s">
        <v>520</v>
      </c>
    </row>
    <row r="7" spans="1:19" ht="14.5" customHeight="1">
      <c r="A7" s="160" t="s">
        <v>0</v>
      </c>
      <c r="B7" s="161" t="s">
        <v>341</v>
      </c>
      <c r="C7" s="176">
        <f>C8+C27</f>
        <v>148169708.88</v>
      </c>
      <c r="D7" s="183"/>
      <c r="E7" s="183">
        <f>E8+E27</f>
        <v>148169708.88</v>
      </c>
      <c r="F7" s="183">
        <f t="shared" ref="F7:K7" si="0">F8+F27</f>
        <v>-151891.71</v>
      </c>
      <c r="G7" s="193">
        <f t="shared" si="0"/>
        <v>148017817.17000002</v>
      </c>
      <c r="H7" s="193">
        <f t="shared" si="0"/>
        <v>0</v>
      </c>
      <c r="I7" s="193">
        <f t="shared" si="0"/>
        <v>0</v>
      </c>
      <c r="J7" s="193">
        <f t="shared" si="0"/>
        <v>-73714</v>
      </c>
      <c r="K7" s="193">
        <f t="shared" si="0"/>
        <v>147944103.17000002</v>
      </c>
      <c r="L7" s="183"/>
      <c r="M7" s="193">
        <f>K7+L7</f>
        <v>147944103.17000002</v>
      </c>
      <c r="N7" s="183"/>
      <c r="O7" s="193">
        <f>O8+O27</f>
        <v>147944103.17000002</v>
      </c>
      <c r="P7" s="193">
        <f t="shared" ref="P7:Q7" si="1">P8+P27</f>
        <v>30000.000000000004</v>
      </c>
      <c r="Q7" s="193">
        <f t="shared" si="1"/>
        <v>147974103.17000002</v>
      </c>
      <c r="R7" s="193">
        <f t="shared" ref="R7" si="2">R8+R27</f>
        <v>104709811.02999997</v>
      </c>
      <c r="S7" s="183">
        <f>R7/Q7*100</f>
        <v>70.762254196400917</v>
      </c>
    </row>
    <row r="8" spans="1:19" ht="14" customHeight="1">
      <c r="A8" s="161" t="s">
        <v>0</v>
      </c>
      <c r="B8" s="161" t="s">
        <v>342</v>
      </c>
      <c r="C8" s="176">
        <f>C9+C15+C21</f>
        <v>123790850</v>
      </c>
      <c r="D8" s="183"/>
      <c r="E8" s="183">
        <f t="shared" ref="E8:E77" si="3">C8+D8</f>
        <v>123790850</v>
      </c>
      <c r="F8" s="183"/>
      <c r="G8" s="193">
        <f t="shared" ref="G8:G77" si="4">E8+F8</f>
        <v>123790850</v>
      </c>
      <c r="H8" s="183"/>
      <c r="I8" s="183"/>
      <c r="J8" s="183"/>
      <c r="K8" s="193">
        <f t="shared" ref="K8:K77" si="5">G8+H8</f>
        <v>123790850</v>
      </c>
      <c r="L8" s="183"/>
      <c r="M8" s="193">
        <f t="shared" ref="M8:M77" si="6">K8+L8</f>
        <v>123790850</v>
      </c>
      <c r="N8" s="183"/>
      <c r="O8" s="193">
        <f>O9+O15+O21</f>
        <v>123790850</v>
      </c>
      <c r="P8" s="193">
        <f t="shared" ref="P8:Q8" si="7">P9+P15+P21</f>
        <v>0</v>
      </c>
      <c r="Q8" s="193">
        <f t="shared" si="7"/>
        <v>123790850</v>
      </c>
      <c r="R8" s="193">
        <f t="shared" ref="R8" si="8">R9+R15+R21</f>
        <v>89480212.259999976</v>
      </c>
      <c r="S8" s="183">
        <f t="shared" ref="S8:S71" si="9">R8/Q8*100</f>
        <v>72.283381413085039</v>
      </c>
    </row>
    <row r="9" spans="1:19" ht="13" customHeight="1">
      <c r="A9" s="160" t="s">
        <v>343</v>
      </c>
      <c r="B9" s="161" t="s">
        <v>344</v>
      </c>
      <c r="C9" s="176">
        <f>C10</f>
        <v>103520000</v>
      </c>
      <c r="D9" s="183"/>
      <c r="E9" s="183">
        <f t="shared" si="3"/>
        <v>103520000</v>
      </c>
      <c r="F9" s="183"/>
      <c r="G9" s="193">
        <f t="shared" si="4"/>
        <v>103520000</v>
      </c>
      <c r="H9" s="183"/>
      <c r="I9" s="183"/>
      <c r="J9" s="183"/>
      <c r="K9" s="193">
        <f t="shared" si="5"/>
        <v>103520000</v>
      </c>
      <c r="L9" s="183"/>
      <c r="M9" s="193">
        <f t="shared" si="6"/>
        <v>103520000</v>
      </c>
      <c r="N9" s="183"/>
      <c r="O9" s="193">
        <f>O10</f>
        <v>103520000</v>
      </c>
      <c r="P9" s="193">
        <f t="shared" ref="P9:R9" si="10">P10</f>
        <v>0</v>
      </c>
      <c r="Q9" s="193">
        <f t="shared" si="10"/>
        <v>103520000</v>
      </c>
      <c r="R9" s="193">
        <f t="shared" si="10"/>
        <v>75184185.249999985</v>
      </c>
      <c r="S9" s="183">
        <f t="shared" si="9"/>
        <v>72.62769054289025</v>
      </c>
    </row>
    <row r="10" spans="1:19" ht="28.75" customHeight="1">
      <c r="A10" s="160" t="s">
        <v>345</v>
      </c>
      <c r="B10" s="161" t="s">
        <v>346</v>
      </c>
      <c r="C10" s="176">
        <f>SUM(C11:C13)</f>
        <v>103520000</v>
      </c>
      <c r="D10" s="183"/>
      <c r="E10" s="183">
        <f t="shared" si="3"/>
        <v>103520000</v>
      </c>
      <c r="F10" s="183"/>
      <c r="G10" s="193">
        <f t="shared" si="4"/>
        <v>103520000</v>
      </c>
      <c r="H10" s="183"/>
      <c r="I10" s="183"/>
      <c r="J10" s="183"/>
      <c r="K10" s="193">
        <f t="shared" si="5"/>
        <v>103520000</v>
      </c>
      <c r="L10" s="183"/>
      <c r="M10" s="193">
        <f t="shared" si="6"/>
        <v>103520000</v>
      </c>
      <c r="N10" s="183"/>
      <c r="O10" s="193">
        <f>SUM(O11:O13)</f>
        <v>103520000</v>
      </c>
      <c r="P10" s="193">
        <f t="shared" ref="P10:Q10" si="11">SUM(P11:P13)</f>
        <v>0</v>
      </c>
      <c r="Q10" s="193">
        <f t="shared" si="11"/>
        <v>103520000</v>
      </c>
      <c r="R10" s="193">
        <f>SUM(R11:R14)</f>
        <v>75184185.249999985</v>
      </c>
      <c r="S10" s="183">
        <f t="shared" si="9"/>
        <v>72.62769054289025</v>
      </c>
    </row>
    <row r="11" spans="1:19" ht="54" customHeight="1">
      <c r="A11" s="157" t="s">
        <v>347</v>
      </c>
      <c r="B11" s="158" t="s">
        <v>348</v>
      </c>
      <c r="C11" s="177">
        <v>103473000</v>
      </c>
      <c r="D11" s="184"/>
      <c r="E11" s="172">
        <f t="shared" si="3"/>
        <v>103473000</v>
      </c>
      <c r="F11" s="184"/>
      <c r="G11" s="180">
        <f t="shared" si="4"/>
        <v>103473000</v>
      </c>
      <c r="H11" s="172"/>
      <c r="I11" s="172"/>
      <c r="J11" s="172"/>
      <c r="K11" s="180">
        <f t="shared" si="5"/>
        <v>103473000</v>
      </c>
      <c r="L11" s="172"/>
      <c r="M11" s="180">
        <f t="shared" si="6"/>
        <v>103473000</v>
      </c>
      <c r="N11" s="172"/>
      <c r="O11" s="180">
        <f t="shared" ref="O11:O77" si="12">M11+N11</f>
        <v>103473000</v>
      </c>
      <c r="P11" s="172"/>
      <c r="Q11" s="180">
        <f t="shared" ref="Q11:Q77" si="13">O11+P11</f>
        <v>103473000</v>
      </c>
      <c r="R11" s="180">
        <v>74747170.799999997</v>
      </c>
      <c r="S11" s="172">
        <f t="shared" si="9"/>
        <v>72.238333478298685</v>
      </c>
    </row>
    <row r="12" spans="1:19" ht="91.5" customHeight="1">
      <c r="A12" s="157" t="s">
        <v>349</v>
      </c>
      <c r="B12" s="158" t="s">
        <v>350</v>
      </c>
      <c r="C12" s="177">
        <v>5000</v>
      </c>
      <c r="D12" s="184"/>
      <c r="E12" s="172">
        <f t="shared" si="3"/>
        <v>5000</v>
      </c>
      <c r="F12" s="184"/>
      <c r="G12" s="180">
        <f t="shared" si="4"/>
        <v>5000</v>
      </c>
      <c r="H12" s="172"/>
      <c r="I12" s="172"/>
      <c r="J12" s="172"/>
      <c r="K12" s="180">
        <f t="shared" si="5"/>
        <v>5000</v>
      </c>
      <c r="L12" s="172"/>
      <c r="M12" s="180">
        <f t="shared" si="6"/>
        <v>5000</v>
      </c>
      <c r="N12" s="172"/>
      <c r="O12" s="180">
        <f t="shared" si="12"/>
        <v>5000</v>
      </c>
      <c r="P12" s="172"/>
      <c r="Q12" s="180">
        <f t="shared" si="13"/>
        <v>5000</v>
      </c>
      <c r="R12" s="180">
        <v>1940.91</v>
      </c>
      <c r="S12" s="172">
        <f t="shared" si="9"/>
        <v>38.818200000000004</v>
      </c>
    </row>
    <row r="13" spans="1:19" ht="39" customHeight="1">
      <c r="A13" s="157" t="s">
        <v>351</v>
      </c>
      <c r="B13" s="158" t="s">
        <v>352</v>
      </c>
      <c r="C13" s="177">
        <v>42000</v>
      </c>
      <c r="D13" s="184"/>
      <c r="E13" s="172">
        <f t="shared" si="3"/>
        <v>42000</v>
      </c>
      <c r="F13" s="184"/>
      <c r="G13" s="180">
        <f t="shared" si="4"/>
        <v>42000</v>
      </c>
      <c r="H13" s="172"/>
      <c r="I13" s="172"/>
      <c r="J13" s="172"/>
      <c r="K13" s="180">
        <f t="shared" si="5"/>
        <v>42000</v>
      </c>
      <c r="L13" s="172"/>
      <c r="M13" s="180">
        <f t="shared" si="6"/>
        <v>42000</v>
      </c>
      <c r="N13" s="172"/>
      <c r="O13" s="180">
        <f t="shared" si="12"/>
        <v>42000</v>
      </c>
      <c r="P13" s="172"/>
      <c r="Q13" s="180">
        <f t="shared" si="13"/>
        <v>42000</v>
      </c>
      <c r="R13" s="180">
        <v>66031.83</v>
      </c>
      <c r="S13" s="172">
        <f t="shared" si="9"/>
        <v>157.21864285714287</v>
      </c>
    </row>
    <row r="14" spans="1:19" ht="39" customHeight="1">
      <c r="A14" s="157" t="s">
        <v>518</v>
      </c>
      <c r="B14" s="158" t="s">
        <v>519</v>
      </c>
      <c r="C14" s="177"/>
      <c r="D14" s="184"/>
      <c r="E14" s="172"/>
      <c r="F14" s="184"/>
      <c r="G14" s="180"/>
      <c r="H14" s="172"/>
      <c r="I14" s="172"/>
      <c r="J14" s="172"/>
      <c r="K14" s="180"/>
      <c r="L14" s="172"/>
      <c r="M14" s="180"/>
      <c r="N14" s="172"/>
      <c r="O14" s="180"/>
      <c r="P14" s="172"/>
      <c r="Q14" s="180"/>
      <c r="R14" s="180">
        <v>369041.71</v>
      </c>
      <c r="S14" s="183"/>
    </row>
    <row r="15" spans="1:19" ht="25.5" customHeight="1">
      <c r="A15" s="160" t="s">
        <v>353</v>
      </c>
      <c r="B15" s="161" t="s">
        <v>354</v>
      </c>
      <c r="C15" s="176">
        <f>C16</f>
        <v>324850</v>
      </c>
      <c r="D15" s="183"/>
      <c r="E15" s="183">
        <f t="shared" si="3"/>
        <v>324850</v>
      </c>
      <c r="F15" s="183"/>
      <c r="G15" s="193">
        <f t="shared" si="4"/>
        <v>324850</v>
      </c>
      <c r="H15" s="183"/>
      <c r="I15" s="183"/>
      <c r="J15" s="183"/>
      <c r="K15" s="193">
        <f t="shared" si="5"/>
        <v>324850</v>
      </c>
      <c r="L15" s="183"/>
      <c r="M15" s="193">
        <f t="shared" si="6"/>
        <v>324850</v>
      </c>
      <c r="N15" s="183"/>
      <c r="O15" s="193">
        <f t="shared" si="12"/>
        <v>324850</v>
      </c>
      <c r="P15" s="183"/>
      <c r="Q15" s="193">
        <f>Q16</f>
        <v>324850</v>
      </c>
      <c r="R15" s="193">
        <f>R16</f>
        <v>240892.32000000004</v>
      </c>
      <c r="S15" s="183">
        <f t="shared" si="9"/>
        <v>74.15493920270896</v>
      </c>
    </row>
    <row r="16" spans="1:19" ht="26.5" customHeight="1">
      <c r="A16" s="160" t="s">
        <v>355</v>
      </c>
      <c r="B16" s="161" t="s">
        <v>356</v>
      </c>
      <c r="C16" s="176">
        <f>SUM(C17:C20)</f>
        <v>324850</v>
      </c>
      <c r="D16" s="183"/>
      <c r="E16" s="183">
        <f t="shared" si="3"/>
        <v>324850</v>
      </c>
      <c r="F16" s="183"/>
      <c r="G16" s="193">
        <f t="shared" si="4"/>
        <v>324850</v>
      </c>
      <c r="H16" s="183"/>
      <c r="I16" s="183"/>
      <c r="J16" s="183"/>
      <c r="K16" s="193">
        <f t="shared" si="5"/>
        <v>324850</v>
      </c>
      <c r="L16" s="183"/>
      <c r="M16" s="193">
        <f t="shared" si="6"/>
        <v>324850</v>
      </c>
      <c r="N16" s="183"/>
      <c r="O16" s="193">
        <f t="shared" si="12"/>
        <v>324850</v>
      </c>
      <c r="P16" s="183"/>
      <c r="Q16" s="193">
        <f>SUM(Q17:Q20)</f>
        <v>324850</v>
      </c>
      <c r="R16" s="193">
        <f>SUM(R17:R20)</f>
        <v>240892.32000000004</v>
      </c>
      <c r="S16" s="183">
        <f t="shared" si="9"/>
        <v>74.15493920270896</v>
      </c>
    </row>
    <row r="17" spans="1:21" ht="54" customHeight="1">
      <c r="A17" s="157" t="s">
        <v>357</v>
      </c>
      <c r="B17" s="158" t="s">
        <v>358</v>
      </c>
      <c r="C17" s="177">
        <v>149160</v>
      </c>
      <c r="D17" s="184"/>
      <c r="E17" s="172">
        <f t="shared" si="3"/>
        <v>149160</v>
      </c>
      <c r="F17" s="184"/>
      <c r="G17" s="180">
        <f t="shared" si="4"/>
        <v>149160</v>
      </c>
      <c r="H17" s="172"/>
      <c r="I17" s="172"/>
      <c r="J17" s="172"/>
      <c r="K17" s="180">
        <f t="shared" si="5"/>
        <v>149160</v>
      </c>
      <c r="L17" s="172"/>
      <c r="M17" s="180">
        <f t="shared" si="6"/>
        <v>149160</v>
      </c>
      <c r="N17" s="172"/>
      <c r="O17" s="180">
        <f t="shared" si="12"/>
        <v>149160</v>
      </c>
      <c r="P17" s="172"/>
      <c r="Q17" s="180">
        <f t="shared" si="13"/>
        <v>149160</v>
      </c>
      <c r="R17" s="180">
        <v>109261.96</v>
      </c>
      <c r="S17" s="172">
        <f t="shared" si="9"/>
        <v>73.25151515151515</v>
      </c>
      <c r="U17" s="132"/>
    </row>
    <row r="18" spans="1:21" ht="76" customHeight="1">
      <c r="A18" s="157" t="s">
        <v>359</v>
      </c>
      <c r="B18" s="158" t="s">
        <v>360</v>
      </c>
      <c r="C18" s="177">
        <v>850</v>
      </c>
      <c r="D18" s="184"/>
      <c r="E18" s="172">
        <f t="shared" si="3"/>
        <v>850</v>
      </c>
      <c r="F18" s="184"/>
      <c r="G18" s="180">
        <f t="shared" si="4"/>
        <v>850</v>
      </c>
      <c r="H18" s="172"/>
      <c r="I18" s="172"/>
      <c r="J18" s="172"/>
      <c r="K18" s="180">
        <f t="shared" si="5"/>
        <v>850</v>
      </c>
      <c r="L18" s="172"/>
      <c r="M18" s="180">
        <f t="shared" si="6"/>
        <v>850</v>
      </c>
      <c r="N18" s="172"/>
      <c r="O18" s="180">
        <f t="shared" si="12"/>
        <v>850</v>
      </c>
      <c r="P18" s="172"/>
      <c r="Q18" s="180">
        <f t="shared" si="13"/>
        <v>850</v>
      </c>
      <c r="R18" s="180">
        <v>780.97</v>
      </c>
      <c r="S18" s="172">
        <f t="shared" si="9"/>
        <v>91.878823529411761</v>
      </c>
      <c r="U18" s="132"/>
    </row>
    <row r="19" spans="1:21" ht="63.5" customHeight="1">
      <c r="A19" s="157" t="s">
        <v>361</v>
      </c>
      <c r="B19" s="158" t="s">
        <v>362</v>
      </c>
      <c r="C19" s="177">
        <v>196210</v>
      </c>
      <c r="D19" s="184"/>
      <c r="E19" s="172">
        <f t="shared" si="3"/>
        <v>196210</v>
      </c>
      <c r="F19" s="184"/>
      <c r="G19" s="180">
        <f t="shared" si="4"/>
        <v>196210</v>
      </c>
      <c r="H19" s="172"/>
      <c r="I19" s="172"/>
      <c r="J19" s="172"/>
      <c r="K19" s="180">
        <f t="shared" si="5"/>
        <v>196210</v>
      </c>
      <c r="L19" s="172"/>
      <c r="M19" s="180">
        <f t="shared" si="6"/>
        <v>196210</v>
      </c>
      <c r="N19" s="172"/>
      <c r="O19" s="180">
        <f t="shared" si="12"/>
        <v>196210</v>
      </c>
      <c r="P19" s="172"/>
      <c r="Q19" s="180">
        <f t="shared" si="13"/>
        <v>196210</v>
      </c>
      <c r="R19" s="180">
        <v>150137.98000000001</v>
      </c>
      <c r="S19" s="172">
        <f t="shared" si="9"/>
        <v>76.519025533866781</v>
      </c>
      <c r="U19" s="132"/>
    </row>
    <row r="20" spans="1:21" ht="58.5" customHeight="1">
      <c r="A20" s="157" t="s">
        <v>363</v>
      </c>
      <c r="B20" s="158" t="s">
        <v>364</v>
      </c>
      <c r="C20" s="177">
        <v>-21370</v>
      </c>
      <c r="D20" s="184"/>
      <c r="E20" s="172">
        <f t="shared" si="3"/>
        <v>-21370</v>
      </c>
      <c r="F20" s="184"/>
      <c r="G20" s="180">
        <f t="shared" si="4"/>
        <v>-21370</v>
      </c>
      <c r="H20" s="172"/>
      <c r="I20" s="172"/>
      <c r="J20" s="172"/>
      <c r="K20" s="180">
        <f t="shared" si="5"/>
        <v>-21370</v>
      </c>
      <c r="L20" s="172"/>
      <c r="M20" s="180">
        <f t="shared" si="6"/>
        <v>-21370</v>
      </c>
      <c r="N20" s="172"/>
      <c r="O20" s="180">
        <f t="shared" si="12"/>
        <v>-21370</v>
      </c>
      <c r="P20" s="172"/>
      <c r="Q20" s="180">
        <f t="shared" si="13"/>
        <v>-21370</v>
      </c>
      <c r="R20" s="180">
        <v>-19288.59</v>
      </c>
      <c r="S20" s="172">
        <f t="shared" si="9"/>
        <v>90.260131024801126</v>
      </c>
      <c r="U20" s="132"/>
    </row>
    <row r="21" spans="1:21" ht="14" customHeight="1">
      <c r="A21" s="160" t="s">
        <v>365</v>
      </c>
      <c r="B21" s="161" t="s">
        <v>366</v>
      </c>
      <c r="C21" s="176">
        <f>C22+C24</f>
        <v>19946000</v>
      </c>
      <c r="D21" s="183"/>
      <c r="E21" s="183">
        <f t="shared" si="3"/>
        <v>19946000</v>
      </c>
      <c r="F21" s="183"/>
      <c r="G21" s="193">
        <f t="shared" si="4"/>
        <v>19946000</v>
      </c>
      <c r="H21" s="183"/>
      <c r="I21" s="183"/>
      <c r="J21" s="183"/>
      <c r="K21" s="193">
        <f t="shared" si="5"/>
        <v>19946000</v>
      </c>
      <c r="L21" s="183"/>
      <c r="M21" s="193">
        <f t="shared" si="6"/>
        <v>19946000</v>
      </c>
      <c r="N21" s="183"/>
      <c r="O21" s="193">
        <f t="shared" si="12"/>
        <v>19946000</v>
      </c>
      <c r="P21" s="183"/>
      <c r="Q21" s="193">
        <f>Q22+Q24</f>
        <v>19946000</v>
      </c>
      <c r="R21" s="193">
        <f>R22+R24</f>
        <v>14055134.690000001</v>
      </c>
      <c r="S21" s="183">
        <f t="shared" si="9"/>
        <v>70.465931464955389</v>
      </c>
    </row>
    <row r="22" spans="1:21" ht="16" customHeight="1">
      <c r="A22" s="160" t="s">
        <v>367</v>
      </c>
      <c r="B22" s="161" t="s">
        <v>368</v>
      </c>
      <c r="C22" s="176">
        <f>C23</f>
        <v>1846000</v>
      </c>
      <c r="D22" s="183"/>
      <c r="E22" s="183">
        <f t="shared" si="3"/>
        <v>1846000</v>
      </c>
      <c r="F22" s="183"/>
      <c r="G22" s="193">
        <f t="shared" si="4"/>
        <v>1846000</v>
      </c>
      <c r="H22" s="183"/>
      <c r="I22" s="183"/>
      <c r="J22" s="183"/>
      <c r="K22" s="193">
        <f t="shared" si="5"/>
        <v>1846000</v>
      </c>
      <c r="L22" s="183"/>
      <c r="M22" s="193">
        <f t="shared" si="6"/>
        <v>1846000</v>
      </c>
      <c r="N22" s="183"/>
      <c r="O22" s="193">
        <f t="shared" si="12"/>
        <v>1846000</v>
      </c>
      <c r="P22" s="183"/>
      <c r="Q22" s="193">
        <f>Q23</f>
        <v>1846000</v>
      </c>
      <c r="R22" s="193">
        <f>R23</f>
        <v>481371.23</v>
      </c>
      <c r="S22" s="183">
        <f t="shared" si="9"/>
        <v>26.076447995666303</v>
      </c>
    </row>
    <row r="23" spans="1:21" ht="28" customHeight="1">
      <c r="A23" s="157" t="s">
        <v>369</v>
      </c>
      <c r="B23" s="158" t="s">
        <v>370</v>
      </c>
      <c r="C23" s="177">
        <v>1846000</v>
      </c>
      <c r="D23" s="184"/>
      <c r="E23" s="172">
        <f t="shared" si="3"/>
        <v>1846000</v>
      </c>
      <c r="F23" s="184"/>
      <c r="G23" s="180">
        <f t="shared" si="4"/>
        <v>1846000</v>
      </c>
      <c r="H23" s="172"/>
      <c r="I23" s="172"/>
      <c r="J23" s="172"/>
      <c r="K23" s="180">
        <f t="shared" si="5"/>
        <v>1846000</v>
      </c>
      <c r="L23" s="172"/>
      <c r="M23" s="180">
        <f t="shared" si="6"/>
        <v>1846000</v>
      </c>
      <c r="N23" s="172"/>
      <c r="O23" s="180">
        <f t="shared" si="12"/>
        <v>1846000</v>
      </c>
      <c r="P23" s="172"/>
      <c r="Q23" s="180">
        <f t="shared" si="13"/>
        <v>1846000</v>
      </c>
      <c r="R23" s="180">
        <v>481371.23</v>
      </c>
      <c r="S23" s="172">
        <f t="shared" si="9"/>
        <v>26.076447995666303</v>
      </c>
    </row>
    <row r="24" spans="1:21" ht="14" customHeight="1">
      <c r="A24" s="160" t="s">
        <v>371</v>
      </c>
      <c r="B24" s="161" t="s">
        <v>372</v>
      </c>
      <c r="C24" s="176">
        <f>SUM(C25:C26)</f>
        <v>18100000</v>
      </c>
      <c r="D24" s="183"/>
      <c r="E24" s="183">
        <f t="shared" si="3"/>
        <v>18100000</v>
      </c>
      <c r="F24" s="183"/>
      <c r="G24" s="193">
        <f t="shared" si="4"/>
        <v>18100000</v>
      </c>
      <c r="H24" s="183"/>
      <c r="I24" s="183"/>
      <c r="J24" s="183"/>
      <c r="K24" s="193">
        <f t="shared" si="5"/>
        <v>18100000</v>
      </c>
      <c r="L24" s="183"/>
      <c r="M24" s="193">
        <f t="shared" si="6"/>
        <v>18100000</v>
      </c>
      <c r="N24" s="183"/>
      <c r="O24" s="193">
        <f t="shared" si="12"/>
        <v>18100000</v>
      </c>
      <c r="P24" s="183"/>
      <c r="Q24" s="193">
        <f>SUM(Q25:Q26)</f>
        <v>18100000</v>
      </c>
      <c r="R24" s="193">
        <f>SUM(R25:R26)</f>
        <v>13573763.460000001</v>
      </c>
      <c r="S24" s="183">
        <f t="shared" si="9"/>
        <v>74.993168287292818</v>
      </c>
    </row>
    <row r="25" spans="1:21" ht="29.5" customHeight="1">
      <c r="A25" s="157" t="s">
        <v>373</v>
      </c>
      <c r="B25" s="158" t="s">
        <v>374</v>
      </c>
      <c r="C25" s="177">
        <v>17738000</v>
      </c>
      <c r="D25" s="184"/>
      <c r="E25" s="172">
        <f t="shared" si="3"/>
        <v>17738000</v>
      </c>
      <c r="F25" s="184"/>
      <c r="G25" s="180">
        <f t="shared" si="4"/>
        <v>17738000</v>
      </c>
      <c r="H25" s="172"/>
      <c r="I25" s="172"/>
      <c r="J25" s="172"/>
      <c r="K25" s="180">
        <f t="shared" si="5"/>
        <v>17738000</v>
      </c>
      <c r="L25" s="172"/>
      <c r="M25" s="180">
        <f t="shared" si="6"/>
        <v>17738000</v>
      </c>
      <c r="N25" s="172"/>
      <c r="O25" s="180">
        <f t="shared" si="12"/>
        <v>17738000</v>
      </c>
      <c r="P25" s="172"/>
      <c r="Q25" s="180">
        <f t="shared" si="13"/>
        <v>17738000</v>
      </c>
      <c r="R25" s="180">
        <v>13432318.310000001</v>
      </c>
      <c r="S25" s="172">
        <f t="shared" si="9"/>
        <v>75.72622792874057</v>
      </c>
    </row>
    <row r="26" spans="1:21" ht="30" customHeight="1">
      <c r="A26" s="157" t="s">
        <v>375</v>
      </c>
      <c r="B26" s="158" t="s">
        <v>376</v>
      </c>
      <c r="C26" s="177">
        <v>362000</v>
      </c>
      <c r="D26" s="184"/>
      <c r="E26" s="172">
        <f t="shared" si="3"/>
        <v>362000</v>
      </c>
      <c r="F26" s="184"/>
      <c r="G26" s="180">
        <f t="shared" si="4"/>
        <v>362000</v>
      </c>
      <c r="H26" s="172"/>
      <c r="I26" s="172"/>
      <c r="J26" s="172"/>
      <c r="K26" s="180">
        <f t="shared" si="5"/>
        <v>362000</v>
      </c>
      <c r="L26" s="172"/>
      <c r="M26" s="180">
        <f t="shared" si="6"/>
        <v>362000</v>
      </c>
      <c r="N26" s="172"/>
      <c r="O26" s="180">
        <f t="shared" si="12"/>
        <v>362000</v>
      </c>
      <c r="P26" s="172"/>
      <c r="Q26" s="180">
        <f t="shared" si="13"/>
        <v>362000</v>
      </c>
      <c r="R26" s="180">
        <v>141445.15</v>
      </c>
      <c r="S26" s="172">
        <f t="shared" si="9"/>
        <v>39.073245856353587</v>
      </c>
    </row>
    <row r="27" spans="1:21" ht="14.5" customHeight="1">
      <c r="A27" s="161" t="s">
        <v>0</v>
      </c>
      <c r="B27" s="161" t="s">
        <v>377</v>
      </c>
      <c r="C27" s="176">
        <f>C28+C37+C40</f>
        <v>24378858.880000003</v>
      </c>
      <c r="D27" s="183"/>
      <c r="E27" s="183">
        <f>E28+E37</f>
        <v>24378858.880000003</v>
      </c>
      <c r="F27" s="183">
        <f t="shared" ref="F27" si="14">F28+F37</f>
        <v>-151891.71</v>
      </c>
      <c r="G27" s="193">
        <f>G28+G37+G40</f>
        <v>24226967.170000002</v>
      </c>
      <c r="H27" s="193"/>
      <c r="I27" s="193"/>
      <c r="J27" s="193">
        <f t="shared" ref="J27:K27" si="15">J28+J37+J40</f>
        <v>-73714</v>
      </c>
      <c r="K27" s="193">
        <f t="shared" si="15"/>
        <v>24153253.170000002</v>
      </c>
      <c r="L27" s="183"/>
      <c r="M27" s="193">
        <f t="shared" si="6"/>
        <v>24153253.170000002</v>
      </c>
      <c r="N27" s="183"/>
      <c r="O27" s="193">
        <f>O28+O37+O40+O44+O47</f>
        <v>24153253.170000002</v>
      </c>
      <c r="P27" s="193">
        <f t="shared" ref="P27:Q27" si="16">P28+P37+P40+P44+P47</f>
        <v>30000.000000000004</v>
      </c>
      <c r="Q27" s="193">
        <f t="shared" si="16"/>
        <v>24183253.170000002</v>
      </c>
      <c r="R27" s="193">
        <f t="shared" ref="R27" si="17">R28+R37+R40+R44+R47</f>
        <v>15229598.77</v>
      </c>
      <c r="S27" s="183">
        <f t="shared" si="9"/>
        <v>62.975806699541735</v>
      </c>
    </row>
    <row r="28" spans="1:21" ht="25.5" customHeight="1">
      <c r="A28" s="160" t="s">
        <v>378</v>
      </c>
      <c r="B28" s="161" t="s">
        <v>379</v>
      </c>
      <c r="C28" s="176">
        <f>C29+C35</f>
        <v>21725751.740000002</v>
      </c>
      <c r="D28" s="183"/>
      <c r="E28" s="183">
        <f>E29+E35</f>
        <v>21725751.740000002</v>
      </c>
      <c r="F28" s="183">
        <f t="shared" ref="F28:G28" si="18">F29+F35</f>
        <v>-151891.71</v>
      </c>
      <c r="G28" s="193">
        <f t="shared" si="18"/>
        <v>21573860.030000001</v>
      </c>
      <c r="H28" s="183"/>
      <c r="I28" s="183"/>
      <c r="J28" s="183"/>
      <c r="K28" s="193">
        <f t="shared" si="5"/>
        <v>21573860.030000001</v>
      </c>
      <c r="L28" s="183"/>
      <c r="M28" s="193">
        <f t="shared" si="6"/>
        <v>21573860.030000001</v>
      </c>
      <c r="N28" s="183"/>
      <c r="O28" s="193">
        <f>O29+O33+O35</f>
        <v>21573860.030000001</v>
      </c>
      <c r="P28" s="193">
        <f t="shared" ref="P28" si="19">P29+P33+P35</f>
        <v>-20046.949999999997</v>
      </c>
      <c r="Q28" s="193">
        <f>Q29+Q33+Q35</f>
        <v>21553813.080000002</v>
      </c>
      <c r="R28" s="193">
        <f>R29+R33+R35</f>
        <v>13555901.66</v>
      </c>
      <c r="S28" s="183">
        <f t="shared" si="9"/>
        <v>62.893287650242527</v>
      </c>
    </row>
    <row r="29" spans="1:21" ht="68.5" customHeight="1">
      <c r="A29" s="160" t="s">
        <v>380</v>
      </c>
      <c r="B29" s="161" t="s">
        <v>381</v>
      </c>
      <c r="C29" s="176">
        <f>SUM(C30:C32)</f>
        <v>21048751.740000002</v>
      </c>
      <c r="D29" s="183"/>
      <c r="E29" s="183">
        <f>SUM(E30:E32)</f>
        <v>21048751.740000002</v>
      </c>
      <c r="F29" s="183">
        <f t="shared" ref="F29" si="20">SUM(F30:F32)</f>
        <v>-151891.71</v>
      </c>
      <c r="G29" s="193">
        <f>SUM(G30:G32)</f>
        <v>20896860.030000001</v>
      </c>
      <c r="H29" s="193"/>
      <c r="I29" s="193"/>
      <c r="J29" s="193"/>
      <c r="K29" s="193">
        <f t="shared" ref="K29" si="21">SUM(K30:K32)</f>
        <v>20896860.030000001</v>
      </c>
      <c r="L29" s="183"/>
      <c r="M29" s="193">
        <f t="shared" si="6"/>
        <v>20896860.030000001</v>
      </c>
      <c r="N29" s="183"/>
      <c r="O29" s="193">
        <f>SUM(O30:O32)</f>
        <v>20896860.030000001</v>
      </c>
      <c r="P29" s="193">
        <f t="shared" ref="P29:Q29" si="22">SUM(P30:P32)</f>
        <v>-63701.11</v>
      </c>
      <c r="Q29" s="193">
        <f t="shared" si="22"/>
        <v>20833158.920000002</v>
      </c>
      <c r="R29" s="193">
        <f t="shared" ref="R29" si="23">SUM(R30:R32)</f>
        <v>12978853.09</v>
      </c>
      <c r="S29" s="183">
        <f t="shared" si="9"/>
        <v>62.299016389397366</v>
      </c>
    </row>
    <row r="30" spans="1:21" ht="67.5" customHeight="1">
      <c r="A30" s="157" t="s">
        <v>382</v>
      </c>
      <c r="B30" s="158" t="s">
        <v>383</v>
      </c>
      <c r="C30" s="177">
        <v>7100000</v>
      </c>
      <c r="D30" s="184"/>
      <c r="E30" s="172">
        <f t="shared" si="3"/>
        <v>7100000</v>
      </c>
      <c r="F30" s="184">
        <v>-151891.71</v>
      </c>
      <c r="G30" s="180">
        <f t="shared" si="4"/>
        <v>6948108.29</v>
      </c>
      <c r="H30" s="172"/>
      <c r="I30" s="172"/>
      <c r="J30" s="172"/>
      <c r="K30" s="180">
        <f t="shared" si="5"/>
        <v>6948108.29</v>
      </c>
      <c r="L30" s="172"/>
      <c r="M30" s="180">
        <f t="shared" si="6"/>
        <v>6948108.29</v>
      </c>
      <c r="N30" s="172"/>
      <c r="O30" s="180">
        <f t="shared" si="12"/>
        <v>6948108.29</v>
      </c>
      <c r="P30" s="172"/>
      <c r="Q30" s="180">
        <f t="shared" si="13"/>
        <v>6948108.29</v>
      </c>
      <c r="R30" s="180">
        <v>5936499.9400000004</v>
      </c>
      <c r="S30" s="172">
        <f t="shared" si="9"/>
        <v>85.44052125013728</v>
      </c>
    </row>
    <row r="31" spans="1:21" ht="69" customHeight="1">
      <c r="A31" s="157" t="s">
        <v>384</v>
      </c>
      <c r="B31" s="158" t="s">
        <v>385</v>
      </c>
      <c r="C31" s="177">
        <v>353000</v>
      </c>
      <c r="D31" s="184"/>
      <c r="E31" s="172">
        <f t="shared" si="3"/>
        <v>353000</v>
      </c>
      <c r="F31" s="184"/>
      <c r="G31" s="180">
        <f t="shared" si="4"/>
        <v>353000</v>
      </c>
      <c r="H31" s="172"/>
      <c r="I31" s="172"/>
      <c r="J31" s="172"/>
      <c r="K31" s="180">
        <f t="shared" si="5"/>
        <v>353000</v>
      </c>
      <c r="L31" s="172"/>
      <c r="M31" s="180">
        <f t="shared" si="6"/>
        <v>353000</v>
      </c>
      <c r="N31" s="172"/>
      <c r="O31" s="180">
        <f t="shared" si="12"/>
        <v>353000</v>
      </c>
      <c r="P31" s="172"/>
      <c r="Q31" s="180">
        <f t="shared" si="13"/>
        <v>353000</v>
      </c>
      <c r="R31" s="180">
        <v>119922.94</v>
      </c>
      <c r="S31" s="172">
        <f t="shared" si="9"/>
        <v>33.972504249291788</v>
      </c>
    </row>
    <row r="32" spans="1:21" ht="27" customHeight="1">
      <c r="A32" s="157" t="s">
        <v>386</v>
      </c>
      <c r="B32" s="158" t="s">
        <v>387</v>
      </c>
      <c r="C32" s="177">
        <v>13595751.74</v>
      </c>
      <c r="D32" s="184"/>
      <c r="E32" s="172">
        <f t="shared" si="3"/>
        <v>13595751.74</v>
      </c>
      <c r="F32" s="184"/>
      <c r="G32" s="180">
        <f t="shared" si="4"/>
        <v>13595751.74</v>
      </c>
      <c r="H32" s="172"/>
      <c r="I32" s="172"/>
      <c r="J32" s="172"/>
      <c r="K32" s="180">
        <f t="shared" si="5"/>
        <v>13595751.74</v>
      </c>
      <c r="L32" s="172"/>
      <c r="M32" s="180">
        <f t="shared" si="6"/>
        <v>13595751.74</v>
      </c>
      <c r="N32" s="172"/>
      <c r="O32" s="180">
        <f t="shared" si="12"/>
        <v>13595751.74</v>
      </c>
      <c r="P32" s="172">
        <v>-63701.11</v>
      </c>
      <c r="Q32" s="180">
        <f t="shared" si="13"/>
        <v>13532050.630000001</v>
      </c>
      <c r="R32" s="180">
        <v>6922430.21</v>
      </c>
      <c r="S32" s="172">
        <f t="shared" si="9"/>
        <v>51.155810743519211</v>
      </c>
    </row>
    <row r="33" spans="1:19" s="187" customFormat="1" ht="32" customHeight="1">
      <c r="A33" s="250" t="s">
        <v>512</v>
      </c>
      <c r="B33" s="251" t="s">
        <v>513</v>
      </c>
      <c r="C33" s="252"/>
      <c r="D33" s="253"/>
      <c r="E33" s="183"/>
      <c r="F33" s="253"/>
      <c r="G33" s="193"/>
      <c r="H33" s="183"/>
      <c r="I33" s="183"/>
      <c r="J33" s="183"/>
      <c r="K33" s="193"/>
      <c r="L33" s="183"/>
      <c r="M33" s="193"/>
      <c r="N33" s="183"/>
      <c r="O33" s="193">
        <f>O34</f>
        <v>0</v>
      </c>
      <c r="P33" s="193">
        <f t="shared" ref="P33" si="24">P34</f>
        <v>43654.16</v>
      </c>
      <c r="Q33" s="193">
        <f>Q34</f>
        <v>43654.16</v>
      </c>
      <c r="R33" s="193">
        <f>R34</f>
        <v>43654.16</v>
      </c>
      <c r="S33" s="183">
        <f t="shared" si="9"/>
        <v>100</v>
      </c>
    </row>
    <row r="34" spans="1:19" ht="42">
      <c r="A34" s="157" t="s">
        <v>476</v>
      </c>
      <c r="B34" s="158" t="s">
        <v>514</v>
      </c>
      <c r="C34" s="177"/>
      <c r="D34" s="184"/>
      <c r="E34" s="172"/>
      <c r="F34" s="184"/>
      <c r="G34" s="180"/>
      <c r="H34" s="172"/>
      <c r="I34" s="172"/>
      <c r="J34" s="172"/>
      <c r="K34" s="180"/>
      <c r="L34" s="172"/>
      <c r="M34" s="180"/>
      <c r="N34" s="172"/>
      <c r="O34" s="180"/>
      <c r="P34" s="172">
        <v>43654.16</v>
      </c>
      <c r="Q34" s="180">
        <f t="shared" si="13"/>
        <v>43654.16</v>
      </c>
      <c r="R34" s="180">
        <v>43654.16</v>
      </c>
      <c r="S34" s="172">
        <f t="shared" si="9"/>
        <v>100</v>
      </c>
    </row>
    <row r="35" spans="1:19" ht="70">
      <c r="A35" s="160" t="s">
        <v>388</v>
      </c>
      <c r="B35" s="161" t="s">
        <v>389</v>
      </c>
      <c r="C35" s="176">
        <f>C36</f>
        <v>677000</v>
      </c>
      <c r="D35" s="183"/>
      <c r="E35" s="183">
        <f t="shared" si="3"/>
        <v>677000</v>
      </c>
      <c r="F35" s="183"/>
      <c r="G35" s="193">
        <f t="shared" si="4"/>
        <v>677000</v>
      </c>
      <c r="H35" s="183"/>
      <c r="I35" s="183"/>
      <c r="J35" s="183"/>
      <c r="K35" s="193">
        <f t="shared" si="5"/>
        <v>677000</v>
      </c>
      <c r="L35" s="183"/>
      <c r="M35" s="193">
        <f t="shared" si="6"/>
        <v>677000</v>
      </c>
      <c r="N35" s="183"/>
      <c r="O35" s="193">
        <f t="shared" si="12"/>
        <v>677000</v>
      </c>
      <c r="P35" s="183"/>
      <c r="Q35" s="193">
        <f>Q36</f>
        <v>677000</v>
      </c>
      <c r="R35" s="193">
        <f>R36</f>
        <v>533394.41</v>
      </c>
      <c r="S35" s="183">
        <f t="shared" si="9"/>
        <v>78.787948301329408</v>
      </c>
    </row>
    <row r="36" spans="1:19" ht="70">
      <c r="A36" s="157" t="s">
        <v>390</v>
      </c>
      <c r="B36" s="158" t="s">
        <v>391</v>
      </c>
      <c r="C36" s="177">
        <v>677000</v>
      </c>
      <c r="D36" s="184"/>
      <c r="E36" s="172">
        <f t="shared" si="3"/>
        <v>677000</v>
      </c>
      <c r="F36" s="184"/>
      <c r="G36" s="180">
        <f t="shared" si="4"/>
        <v>677000</v>
      </c>
      <c r="H36" s="172"/>
      <c r="I36" s="172"/>
      <c r="J36" s="172"/>
      <c r="K36" s="180">
        <f t="shared" si="5"/>
        <v>677000</v>
      </c>
      <c r="L36" s="172"/>
      <c r="M36" s="180">
        <f t="shared" si="6"/>
        <v>677000</v>
      </c>
      <c r="N36" s="172"/>
      <c r="O36" s="180">
        <f t="shared" si="12"/>
        <v>677000</v>
      </c>
      <c r="P36" s="172"/>
      <c r="Q36" s="180">
        <f t="shared" si="13"/>
        <v>677000</v>
      </c>
      <c r="R36" s="180">
        <v>533394.41</v>
      </c>
      <c r="S36" s="172">
        <f t="shared" si="9"/>
        <v>78.787948301329408</v>
      </c>
    </row>
    <row r="37" spans="1:19" ht="28">
      <c r="A37" s="160" t="s">
        <v>392</v>
      </c>
      <c r="B37" s="161" t="s">
        <v>393</v>
      </c>
      <c r="C37" s="176">
        <f>C39</f>
        <v>2653107.14</v>
      </c>
      <c r="D37" s="183"/>
      <c r="E37" s="183">
        <f t="shared" si="3"/>
        <v>2653107.14</v>
      </c>
      <c r="F37" s="183"/>
      <c r="G37" s="193">
        <f t="shared" si="4"/>
        <v>2653107.14</v>
      </c>
      <c r="H37" s="183"/>
      <c r="I37" s="183"/>
      <c r="J37" s="183"/>
      <c r="K37" s="193">
        <f t="shared" si="5"/>
        <v>2653107.14</v>
      </c>
      <c r="L37" s="183"/>
      <c r="M37" s="193">
        <f t="shared" si="6"/>
        <v>2653107.14</v>
      </c>
      <c r="N37" s="183"/>
      <c r="O37" s="193">
        <f t="shared" si="12"/>
        <v>2653107.14</v>
      </c>
      <c r="P37" s="183"/>
      <c r="Q37" s="193">
        <f>Q38</f>
        <v>2653107.14</v>
      </c>
      <c r="R37" s="193">
        <f>R38</f>
        <v>1694762.24</v>
      </c>
      <c r="S37" s="183">
        <f t="shared" si="9"/>
        <v>63.878394296583132</v>
      </c>
    </row>
    <row r="38" spans="1:19">
      <c r="A38" s="160" t="s">
        <v>394</v>
      </c>
      <c r="B38" s="161" t="s">
        <v>395</v>
      </c>
      <c r="C38" s="176">
        <f>C39</f>
        <v>2653107.14</v>
      </c>
      <c r="D38" s="183"/>
      <c r="E38" s="183">
        <f t="shared" si="3"/>
        <v>2653107.14</v>
      </c>
      <c r="F38" s="183"/>
      <c r="G38" s="193">
        <f t="shared" si="4"/>
        <v>2653107.14</v>
      </c>
      <c r="H38" s="183"/>
      <c r="I38" s="183"/>
      <c r="J38" s="183"/>
      <c r="K38" s="193">
        <f t="shared" si="5"/>
        <v>2653107.14</v>
      </c>
      <c r="L38" s="183"/>
      <c r="M38" s="193">
        <f t="shared" si="6"/>
        <v>2653107.14</v>
      </c>
      <c r="N38" s="183"/>
      <c r="O38" s="193">
        <f t="shared" si="12"/>
        <v>2653107.14</v>
      </c>
      <c r="P38" s="183"/>
      <c r="Q38" s="193">
        <f>Q39</f>
        <v>2653107.14</v>
      </c>
      <c r="R38" s="193">
        <f>R39</f>
        <v>1694762.24</v>
      </c>
      <c r="S38" s="183">
        <f t="shared" si="9"/>
        <v>63.878394296583132</v>
      </c>
    </row>
    <row r="39" spans="1:19" ht="28">
      <c r="A39" s="157" t="s">
        <v>396</v>
      </c>
      <c r="B39" s="158" t="s">
        <v>397</v>
      </c>
      <c r="C39" s="177">
        <v>2653107.14</v>
      </c>
      <c r="D39" s="184"/>
      <c r="E39" s="172">
        <f t="shared" si="3"/>
        <v>2653107.14</v>
      </c>
      <c r="F39" s="184"/>
      <c r="G39" s="180">
        <f t="shared" si="4"/>
        <v>2653107.14</v>
      </c>
      <c r="H39" s="172"/>
      <c r="I39" s="172"/>
      <c r="J39" s="172"/>
      <c r="K39" s="180">
        <f t="shared" si="5"/>
        <v>2653107.14</v>
      </c>
      <c r="L39" s="172"/>
      <c r="M39" s="193">
        <f t="shared" si="6"/>
        <v>2653107.14</v>
      </c>
      <c r="N39" s="183"/>
      <c r="O39" s="180">
        <f t="shared" si="12"/>
        <v>2653107.14</v>
      </c>
      <c r="P39" s="172"/>
      <c r="Q39" s="180">
        <f t="shared" si="13"/>
        <v>2653107.14</v>
      </c>
      <c r="R39" s="180">
        <v>1694762.24</v>
      </c>
      <c r="S39" s="172">
        <f t="shared" si="9"/>
        <v>63.878394296583132</v>
      </c>
    </row>
    <row r="40" spans="1:19" ht="28">
      <c r="A40" s="160" t="s">
        <v>398</v>
      </c>
      <c r="B40" s="161" t="s">
        <v>399</v>
      </c>
      <c r="C40" s="176">
        <f>C41</f>
        <v>0</v>
      </c>
      <c r="D40" s="183"/>
      <c r="E40" s="172">
        <f t="shared" si="3"/>
        <v>0</v>
      </c>
      <c r="F40" s="183"/>
      <c r="G40" s="193">
        <f>G41</f>
        <v>0</v>
      </c>
      <c r="H40" s="193"/>
      <c r="I40" s="193"/>
      <c r="J40" s="193">
        <f t="shared" ref="J40:K40" si="25">J41</f>
        <v>-73714</v>
      </c>
      <c r="K40" s="193">
        <f t="shared" si="25"/>
        <v>-73714</v>
      </c>
      <c r="L40" s="183"/>
      <c r="M40" s="193">
        <f t="shared" si="6"/>
        <v>-73714</v>
      </c>
      <c r="N40" s="183"/>
      <c r="O40" s="193">
        <f>SUM(O41:O43)</f>
        <v>-73714</v>
      </c>
      <c r="P40" s="193">
        <f t="shared" ref="P40:R40" si="26">SUM(P41:P43)</f>
        <v>10085.4</v>
      </c>
      <c r="Q40" s="193">
        <f t="shared" si="26"/>
        <v>-63628.600000000006</v>
      </c>
      <c r="R40" s="193">
        <f t="shared" si="26"/>
        <v>-63628.560000000012</v>
      </c>
      <c r="S40" s="183">
        <f t="shared" si="9"/>
        <v>99.99993713518765</v>
      </c>
    </row>
    <row r="41" spans="1:19" ht="70">
      <c r="A41" s="157" t="s">
        <v>437</v>
      </c>
      <c r="B41" s="158" t="s">
        <v>497</v>
      </c>
      <c r="C41" s="177">
        <v>0</v>
      </c>
      <c r="D41" s="184"/>
      <c r="E41" s="172">
        <f t="shared" si="3"/>
        <v>0</v>
      </c>
      <c r="F41" s="184"/>
      <c r="G41" s="180">
        <f t="shared" si="4"/>
        <v>0</v>
      </c>
      <c r="H41" s="172"/>
      <c r="I41" s="172"/>
      <c r="J41" s="172">
        <v>-73714</v>
      </c>
      <c r="K41" s="180">
        <f>G41+J41</f>
        <v>-73714</v>
      </c>
      <c r="L41" s="172"/>
      <c r="M41" s="180">
        <f t="shared" si="6"/>
        <v>-73714</v>
      </c>
      <c r="N41" s="172"/>
      <c r="O41" s="180">
        <f t="shared" si="12"/>
        <v>-73714</v>
      </c>
      <c r="P41" s="172">
        <v>-5000</v>
      </c>
      <c r="Q41" s="180">
        <f t="shared" si="13"/>
        <v>-78714</v>
      </c>
      <c r="R41" s="180">
        <v>-78713.960000000006</v>
      </c>
      <c r="S41" s="172">
        <f t="shared" si="9"/>
        <v>99.999949183118645</v>
      </c>
    </row>
    <row r="42" spans="1:19" ht="42">
      <c r="A42" s="157" t="s">
        <v>501</v>
      </c>
      <c r="B42" s="158" t="s">
        <v>503</v>
      </c>
      <c r="C42" s="177"/>
      <c r="D42" s="227"/>
      <c r="E42" s="258"/>
      <c r="F42" s="184"/>
      <c r="G42" s="180"/>
      <c r="H42" s="180"/>
      <c r="I42" s="180"/>
      <c r="J42" s="180"/>
      <c r="K42" s="180"/>
      <c r="L42" s="180"/>
      <c r="M42" s="180"/>
      <c r="N42" s="180"/>
      <c r="O42" s="180"/>
      <c r="P42" s="172">
        <v>3344.81</v>
      </c>
      <c r="Q42" s="180">
        <f>O42+P42</f>
        <v>3344.81</v>
      </c>
      <c r="R42" s="180">
        <v>3344.81</v>
      </c>
      <c r="S42" s="172">
        <f t="shared" si="9"/>
        <v>100</v>
      </c>
    </row>
    <row r="43" spans="1:19" ht="42">
      <c r="A43" s="157" t="s">
        <v>502</v>
      </c>
      <c r="B43" s="158" t="s">
        <v>504</v>
      </c>
      <c r="C43" s="177"/>
      <c r="D43" s="227"/>
      <c r="E43" s="258"/>
      <c r="F43" s="184"/>
      <c r="G43" s="180"/>
      <c r="H43" s="180"/>
      <c r="I43" s="180"/>
      <c r="J43" s="180"/>
      <c r="K43" s="180"/>
      <c r="L43" s="180"/>
      <c r="M43" s="180"/>
      <c r="N43" s="180"/>
      <c r="O43" s="180"/>
      <c r="P43" s="172">
        <v>11740.59</v>
      </c>
      <c r="Q43" s="180">
        <f>O43+P43</f>
        <v>11740.59</v>
      </c>
      <c r="R43" s="180">
        <v>11740.59</v>
      </c>
      <c r="S43" s="172">
        <f t="shared" si="9"/>
        <v>100</v>
      </c>
    </row>
    <row r="44" spans="1:19">
      <c r="A44" s="160" t="s">
        <v>438</v>
      </c>
      <c r="B44" s="161" t="s">
        <v>439</v>
      </c>
      <c r="C44" s="177"/>
      <c r="D44" s="227"/>
      <c r="E44" s="258"/>
      <c r="F44" s="184"/>
      <c r="G44" s="180"/>
      <c r="H44" s="180"/>
      <c r="I44" s="180"/>
      <c r="J44" s="180"/>
      <c r="K44" s="180"/>
      <c r="L44" s="180"/>
      <c r="M44" s="180"/>
      <c r="N44" s="180"/>
      <c r="O44" s="193">
        <f>SUM(O45:O46)</f>
        <v>0</v>
      </c>
      <c r="P44" s="193">
        <f t="shared" ref="P44:R44" si="27">SUM(P45:P46)</f>
        <v>8778.85</v>
      </c>
      <c r="Q44" s="193">
        <f t="shared" si="27"/>
        <v>8778.85</v>
      </c>
      <c r="R44" s="193">
        <f t="shared" si="27"/>
        <v>11380.73</v>
      </c>
      <c r="S44" s="183">
        <f t="shared" si="9"/>
        <v>129.63805054192744</v>
      </c>
    </row>
    <row r="45" spans="1:19" ht="70">
      <c r="A45" s="162" t="s">
        <v>441</v>
      </c>
      <c r="B45" s="185" t="s">
        <v>440</v>
      </c>
      <c r="C45" s="177"/>
      <c r="D45" s="227"/>
      <c r="E45" s="258"/>
      <c r="F45" s="184"/>
      <c r="G45" s="180"/>
      <c r="H45" s="180"/>
      <c r="I45" s="180"/>
      <c r="J45" s="180"/>
      <c r="K45" s="180"/>
      <c r="L45" s="180"/>
      <c r="M45" s="180"/>
      <c r="N45" s="180"/>
      <c r="O45" s="180"/>
      <c r="P45" s="172">
        <v>4468.42</v>
      </c>
      <c r="Q45" s="180">
        <f>O45+P45</f>
        <v>4468.42</v>
      </c>
      <c r="R45" s="180">
        <v>7070.3</v>
      </c>
      <c r="S45" s="172">
        <f t="shared" si="9"/>
        <v>158.22818803962028</v>
      </c>
    </row>
    <row r="46" spans="1:19" ht="70">
      <c r="A46" s="162" t="s">
        <v>473</v>
      </c>
      <c r="B46" s="185" t="s">
        <v>472</v>
      </c>
      <c r="C46" s="177"/>
      <c r="D46" s="227"/>
      <c r="E46" s="258"/>
      <c r="F46" s="184"/>
      <c r="G46" s="180"/>
      <c r="H46" s="180"/>
      <c r="I46" s="180"/>
      <c r="J46" s="180"/>
      <c r="K46" s="180"/>
      <c r="L46" s="180"/>
      <c r="M46" s="180"/>
      <c r="N46" s="180"/>
      <c r="O46" s="180"/>
      <c r="P46" s="172">
        <v>4310.43</v>
      </c>
      <c r="Q46" s="180">
        <f>O46+P46</f>
        <v>4310.43</v>
      </c>
      <c r="R46" s="180">
        <v>4310.43</v>
      </c>
      <c r="S46" s="172">
        <f t="shared" si="9"/>
        <v>100</v>
      </c>
    </row>
    <row r="47" spans="1:19">
      <c r="A47" s="160" t="s">
        <v>442</v>
      </c>
      <c r="B47" s="161" t="s">
        <v>443</v>
      </c>
      <c r="C47" s="177"/>
      <c r="D47" s="227"/>
      <c r="E47" s="258"/>
      <c r="F47" s="184"/>
      <c r="G47" s="180"/>
      <c r="H47" s="180"/>
      <c r="I47" s="180"/>
      <c r="J47" s="180"/>
      <c r="K47" s="180"/>
      <c r="L47" s="180"/>
      <c r="M47" s="180"/>
      <c r="N47" s="180"/>
      <c r="O47" s="193">
        <f>SUM(O48:O49)</f>
        <v>0</v>
      </c>
      <c r="P47" s="193">
        <f t="shared" ref="P47:R47" si="28">SUM(P48:P49)</f>
        <v>31182.7</v>
      </c>
      <c r="Q47" s="193">
        <f t="shared" si="28"/>
        <v>31182.7</v>
      </c>
      <c r="R47" s="193">
        <f t="shared" si="28"/>
        <v>31182.7</v>
      </c>
      <c r="S47" s="183">
        <f t="shared" si="9"/>
        <v>100</v>
      </c>
    </row>
    <row r="48" spans="1:19">
      <c r="A48" s="162" t="s">
        <v>474</v>
      </c>
      <c r="B48" s="185" t="s">
        <v>475</v>
      </c>
      <c r="C48" s="177"/>
      <c r="D48" s="227"/>
      <c r="E48" s="258"/>
      <c r="F48" s="184"/>
      <c r="G48" s="180"/>
      <c r="H48" s="180"/>
      <c r="I48" s="180"/>
      <c r="J48" s="180"/>
      <c r="K48" s="180"/>
      <c r="L48" s="180"/>
      <c r="M48" s="180"/>
      <c r="N48" s="180"/>
      <c r="O48" s="180"/>
      <c r="P48" s="172">
        <v>1182.7</v>
      </c>
      <c r="Q48" s="180">
        <f>O48+P48</f>
        <v>1182.7</v>
      </c>
      <c r="R48" s="180">
        <v>1182.7</v>
      </c>
      <c r="S48" s="172">
        <f t="shared" si="9"/>
        <v>100</v>
      </c>
    </row>
    <row r="49" spans="1:19" ht="28">
      <c r="A49" s="162" t="s">
        <v>505</v>
      </c>
      <c r="B49" s="185" t="s">
        <v>506</v>
      </c>
      <c r="C49" s="177"/>
      <c r="D49" s="227"/>
      <c r="E49" s="258"/>
      <c r="F49" s="184"/>
      <c r="G49" s="180"/>
      <c r="H49" s="180"/>
      <c r="I49" s="180"/>
      <c r="J49" s="180"/>
      <c r="K49" s="180"/>
      <c r="L49" s="180"/>
      <c r="M49" s="180"/>
      <c r="N49" s="180"/>
      <c r="O49" s="180"/>
      <c r="P49" s="172">
        <v>30000</v>
      </c>
      <c r="Q49" s="272">
        <f>O49+P49</f>
        <v>30000</v>
      </c>
      <c r="R49" s="272">
        <v>30000</v>
      </c>
      <c r="S49" s="172">
        <f t="shared" si="9"/>
        <v>100</v>
      </c>
    </row>
    <row r="50" spans="1:19">
      <c r="A50" s="160" t="s">
        <v>0</v>
      </c>
      <c r="B50" s="161" t="s">
        <v>400</v>
      </c>
      <c r="C50" s="176">
        <f>C51</f>
        <v>13128200.5</v>
      </c>
      <c r="D50" s="176">
        <f t="shared" ref="D50:E50" si="29">D51</f>
        <v>3429800</v>
      </c>
      <c r="E50" s="176">
        <f t="shared" si="29"/>
        <v>16558000.5</v>
      </c>
      <c r="F50" s="183"/>
      <c r="G50" s="193">
        <f>G51</f>
        <v>16558000.5</v>
      </c>
      <c r="H50" s="193">
        <f t="shared" ref="H50:O50" si="30">H51</f>
        <v>107412.6</v>
      </c>
      <c r="I50" s="193">
        <f t="shared" si="30"/>
        <v>1500000</v>
      </c>
      <c r="J50" s="193"/>
      <c r="K50" s="193">
        <f t="shared" si="30"/>
        <v>18165413.100000001</v>
      </c>
      <c r="L50" s="193">
        <f t="shared" si="30"/>
        <v>90600</v>
      </c>
      <c r="M50" s="193">
        <f t="shared" si="30"/>
        <v>18256013.100000001</v>
      </c>
      <c r="N50" s="193">
        <f t="shared" si="30"/>
        <v>10813854.300000001</v>
      </c>
      <c r="O50" s="193">
        <f t="shared" si="30"/>
        <v>29069867.399999999</v>
      </c>
      <c r="P50" s="183"/>
      <c r="Q50" s="193">
        <f>Q51</f>
        <v>29118918.399999999</v>
      </c>
      <c r="R50" s="193">
        <f>R51</f>
        <v>28060853.030000001</v>
      </c>
      <c r="S50" s="183">
        <f t="shared" si="9"/>
        <v>96.366398794537659</v>
      </c>
    </row>
    <row r="51" spans="1:19" ht="42">
      <c r="A51" s="160" t="s">
        <v>401</v>
      </c>
      <c r="B51" s="161" t="s">
        <v>402</v>
      </c>
      <c r="C51" s="176">
        <f>SUM(C53:C59)</f>
        <v>13128200.5</v>
      </c>
      <c r="D51" s="176">
        <f t="shared" ref="D51:E51" si="31">SUM(D53:D59)</f>
        <v>3429800</v>
      </c>
      <c r="E51" s="176">
        <f t="shared" si="31"/>
        <v>16558000.5</v>
      </c>
      <c r="F51" s="183"/>
      <c r="G51" s="193">
        <f>SUM(G53:G59)</f>
        <v>16558000.5</v>
      </c>
      <c r="H51" s="193">
        <f t="shared" ref="H51:O51" si="32">SUM(H53:H59)</f>
        <v>107412.6</v>
      </c>
      <c r="I51" s="193">
        <f t="shared" si="32"/>
        <v>1500000</v>
      </c>
      <c r="J51" s="193"/>
      <c r="K51" s="193">
        <f t="shared" si="32"/>
        <v>18165413.100000001</v>
      </c>
      <c r="L51" s="193">
        <f t="shared" si="32"/>
        <v>90600</v>
      </c>
      <c r="M51" s="193">
        <f t="shared" si="32"/>
        <v>18256013.100000001</v>
      </c>
      <c r="N51" s="193">
        <f t="shared" si="32"/>
        <v>10813854.300000001</v>
      </c>
      <c r="O51" s="193">
        <f t="shared" si="32"/>
        <v>29069867.399999999</v>
      </c>
      <c r="P51" s="183"/>
      <c r="Q51" s="193">
        <f>SUM(Q52:Q59)</f>
        <v>29118918.399999999</v>
      </c>
      <c r="R51" s="193">
        <f>SUM(R52:R59)</f>
        <v>28060853.030000001</v>
      </c>
      <c r="S51" s="183">
        <f t="shared" si="9"/>
        <v>96.366398794537659</v>
      </c>
    </row>
    <row r="52" spans="1:19" s="271" customFormat="1" ht="28">
      <c r="A52" s="162" t="s">
        <v>515</v>
      </c>
      <c r="B52" s="185" t="s">
        <v>516</v>
      </c>
      <c r="C52" s="186"/>
      <c r="D52" s="249"/>
      <c r="E52" s="249"/>
      <c r="F52" s="172"/>
      <c r="G52" s="180"/>
      <c r="H52" s="180"/>
      <c r="I52" s="180"/>
      <c r="J52" s="180"/>
      <c r="K52" s="180"/>
      <c r="L52" s="180"/>
      <c r="M52" s="180"/>
      <c r="N52" s="180"/>
      <c r="O52" s="180"/>
      <c r="P52" s="172"/>
      <c r="Q52" s="180">
        <v>49051</v>
      </c>
      <c r="R52" s="180">
        <v>49051</v>
      </c>
      <c r="S52" s="172">
        <f t="shared" si="9"/>
        <v>100</v>
      </c>
    </row>
    <row r="53" spans="1:19" ht="56">
      <c r="A53" s="162" t="s">
        <v>498</v>
      </c>
      <c r="B53" s="158" t="s">
        <v>403</v>
      </c>
      <c r="C53" s="177">
        <v>4500000</v>
      </c>
      <c r="D53" s="184"/>
      <c r="E53" s="172">
        <f t="shared" si="3"/>
        <v>4500000</v>
      </c>
      <c r="F53" s="184"/>
      <c r="G53" s="180">
        <f t="shared" si="4"/>
        <v>4500000</v>
      </c>
      <c r="H53" s="172"/>
      <c r="I53" s="172"/>
      <c r="J53" s="172"/>
      <c r="K53" s="180">
        <f t="shared" si="5"/>
        <v>4500000</v>
      </c>
      <c r="L53" s="172"/>
      <c r="M53" s="180">
        <f t="shared" si="6"/>
        <v>4500000</v>
      </c>
      <c r="N53" s="172"/>
      <c r="O53" s="180">
        <f t="shared" si="12"/>
        <v>4500000</v>
      </c>
      <c r="P53" s="172"/>
      <c r="Q53" s="180">
        <f t="shared" si="13"/>
        <v>4500000</v>
      </c>
      <c r="R53" s="180">
        <v>4500000</v>
      </c>
      <c r="S53" s="172">
        <f t="shared" si="9"/>
        <v>100</v>
      </c>
    </row>
    <row r="54" spans="1:19" ht="42">
      <c r="A54" s="162" t="s">
        <v>444</v>
      </c>
      <c r="B54" s="188" t="s">
        <v>445</v>
      </c>
      <c r="C54" s="177"/>
      <c r="D54" s="184"/>
      <c r="E54" s="172"/>
      <c r="F54" s="184"/>
      <c r="G54" s="180"/>
      <c r="H54" s="172"/>
      <c r="I54" s="172">
        <v>1500000</v>
      </c>
      <c r="J54" s="172"/>
      <c r="K54" s="180">
        <f>G54+H54+I54</f>
        <v>1500000</v>
      </c>
      <c r="L54" s="172"/>
      <c r="M54" s="180">
        <f t="shared" si="6"/>
        <v>1500000</v>
      </c>
      <c r="N54" s="172"/>
      <c r="O54" s="180">
        <f t="shared" si="12"/>
        <v>1500000</v>
      </c>
      <c r="P54" s="172"/>
      <c r="Q54" s="180">
        <f t="shared" si="13"/>
        <v>1500000</v>
      </c>
      <c r="R54" s="180">
        <v>1500000</v>
      </c>
      <c r="S54" s="172">
        <f t="shared" si="9"/>
        <v>100</v>
      </c>
    </row>
    <row r="55" spans="1:19" ht="42">
      <c r="A55" s="162" t="s">
        <v>446</v>
      </c>
      <c r="B55" s="158" t="s">
        <v>447</v>
      </c>
      <c r="C55" s="177"/>
      <c r="D55" s="184"/>
      <c r="E55" s="172"/>
      <c r="F55" s="184"/>
      <c r="G55" s="180"/>
      <c r="H55" s="172">
        <v>107412.6</v>
      </c>
      <c r="I55" s="172"/>
      <c r="J55" s="172"/>
      <c r="K55" s="180">
        <f t="shared" si="5"/>
        <v>107412.6</v>
      </c>
      <c r="L55" s="172"/>
      <c r="M55" s="180">
        <f t="shared" si="6"/>
        <v>107412.6</v>
      </c>
      <c r="N55" s="172"/>
      <c r="O55" s="180">
        <f t="shared" si="12"/>
        <v>107412.6</v>
      </c>
      <c r="P55" s="172"/>
      <c r="Q55" s="180">
        <f t="shared" si="13"/>
        <v>107412.6</v>
      </c>
      <c r="R55" s="180">
        <v>107412.6</v>
      </c>
      <c r="S55" s="172">
        <f t="shared" si="9"/>
        <v>100</v>
      </c>
    </row>
    <row r="56" spans="1:19" ht="42">
      <c r="A56" s="157" t="s">
        <v>404</v>
      </c>
      <c r="B56" s="158" t="s">
        <v>405</v>
      </c>
      <c r="C56" s="177">
        <v>3629600</v>
      </c>
      <c r="D56" s="184"/>
      <c r="E56" s="172">
        <f t="shared" si="3"/>
        <v>3629600</v>
      </c>
      <c r="F56" s="184"/>
      <c r="G56" s="180">
        <f t="shared" si="4"/>
        <v>3629600</v>
      </c>
      <c r="H56" s="172"/>
      <c r="I56" s="172"/>
      <c r="J56" s="172"/>
      <c r="K56" s="180">
        <f t="shared" si="5"/>
        <v>3629600</v>
      </c>
      <c r="L56" s="172"/>
      <c r="M56" s="180">
        <f t="shared" si="6"/>
        <v>3629600</v>
      </c>
      <c r="N56" s="172"/>
      <c r="O56" s="180">
        <f t="shared" si="12"/>
        <v>3629600</v>
      </c>
      <c r="P56" s="172"/>
      <c r="Q56" s="180">
        <f t="shared" si="13"/>
        <v>3629600</v>
      </c>
      <c r="R56" s="180">
        <v>2615567.91</v>
      </c>
      <c r="S56" s="172">
        <f t="shared" si="9"/>
        <v>72.062153129821468</v>
      </c>
    </row>
    <row r="57" spans="1:19" ht="28">
      <c r="A57" s="157" t="s">
        <v>406</v>
      </c>
      <c r="B57" s="158" t="s">
        <v>407</v>
      </c>
      <c r="C57" s="177">
        <v>41500</v>
      </c>
      <c r="D57" s="184"/>
      <c r="E57" s="172">
        <f t="shared" si="3"/>
        <v>41500</v>
      </c>
      <c r="F57" s="184"/>
      <c r="G57" s="180">
        <f t="shared" si="4"/>
        <v>41500</v>
      </c>
      <c r="H57" s="172"/>
      <c r="I57" s="172"/>
      <c r="J57" s="172"/>
      <c r="K57" s="180">
        <f t="shared" si="5"/>
        <v>41500</v>
      </c>
      <c r="L57" s="172">
        <v>90600</v>
      </c>
      <c r="M57" s="180">
        <f t="shared" si="6"/>
        <v>132100</v>
      </c>
      <c r="N57" s="172"/>
      <c r="O57" s="180">
        <f t="shared" si="12"/>
        <v>132100</v>
      </c>
      <c r="P57" s="172"/>
      <c r="Q57" s="180">
        <f t="shared" si="13"/>
        <v>132100</v>
      </c>
      <c r="R57" s="180">
        <v>88066.72</v>
      </c>
      <c r="S57" s="172">
        <f t="shared" si="9"/>
        <v>66.666707040121125</v>
      </c>
    </row>
    <row r="58" spans="1:19" ht="56">
      <c r="A58" s="157" t="s">
        <v>408</v>
      </c>
      <c r="B58" s="158" t="s">
        <v>409</v>
      </c>
      <c r="C58" s="177">
        <v>354638.58</v>
      </c>
      <c r="D58" s="184"/>
      <c r="E58" s="172">
        <f t="shared" si="3"/>
        <v>354638.58</v>
      </c>
      <c r="F58" s="184"/>
      <c r="G58" s="180">
        <f t="shared" si="4"/>
        <v>354638.58</v>
      </c>
      <c r="H58" s="172"/>
      <c r="I58" s="172"/>
      <c r="J58" s="172"/>
      <c r="K58" s="180">
        <f t="shared" si="5"/>
        <v>354638.58</v>
      </c>
      <c r="L58" s="172"/>
      <c r="M58" s="180">
        <f t="shared" si="6"/>
        <v>354638.58</v>
      </c>
      <c r="N58" s="172"/>
      <c r="O58" s="180">
        <f t="shared" si="12"/>
        <v>354638.58</v>
      </c>
      <c r="P58" s="172"/>
      <c r="Q58" s="180">
        <f t="shared" si="13"/>
        <v>354638.58</v>
      </c>
      <c r="R58" s="180">
        <v>354638.58</v>
      </c>
      <c r="S58" s="172">
        <f t="shared" si="9"/>
        <v>100</v>
      </c>
    </row>
    <row r="59" spans="1:19" s="133" customFormat="1" ht="56">
      <c r="A59" s="163" t="s">
        <v>410</v>
      </c>
      <c r="B59" s="164" t="s">
        <v>411</v>
      </c>
      <c r="C59" s="178">
        <f>SUM(C60:C64)</f>
        <v>4602461.92</v>
      </c>
      <c r="D59" s="178">
        <f t="shared" ref="D59:E59" si="33">SUM(D60:D64)</f>
        <v>3429800</v>
      </c>
      <c r="E59" s="178">
        <f t="shared" si="33"/>
        <v>8032261.9199999999</v>
      </c>
      <c r="F59" s="172"/>
      <c r="G59" s="180">
        <f t="shared" si="4"/>
        <v>8032261.9199999999</v>
      </c>
      <c r="H59" s="172"/>
      <c r="I59" s="172"/>
      <c r="J59" s="172"/>
      <c r="K59" s="180">
        <f t="shared" si="5"/>
        <v>8032261.9199999999</v>
      </c>
      <c r="L59" s="172"/>
      <c r="M59" s="180">
        <f>SUM(M60:M69)</f>
        <v>8032261.9199999999</v>
      </c>
      <c r="N59" s="180">
        <f t="shared" ref="N59:O59" si="34">SUM(N60:N69)</f>
        <v>10813854.300000001</v>
      </c>
      <c r="O59" s="180">
        <f t="shared" si="34"/>
        <v>18846116.219999999</v>
      </c>
      <c r="P59" s="172"/>
      <c r="Q59" s="180">
        <f t="shared" si="13"/>
        <v>18846116.219999999</v>
      </c>
      <c r="R59" s="180">
        <v>18846116.219999999</v>
      </c>
      <c r="S59" s="172">
        <f t="shared" si="9"/>
        <v>100</v>
      </c>
    </row>
    <row r="60" spans="1:19" ht="28" hidden="1">
      <c r="A60" s="165"/>
      <c r="B60" s="166" t="s">
        <v>412</v>
      </c>
      <c r="C60" s="179">
        <v>4249143.66</v>
      </c>
      <c r="D60" s="167"/>
      <c r="E60" s="167">
        <f t="shared" si="3"/>
        <v>4249143.66</v>
      </c>
      <c r="F60" s="167"/>
      <c r="G60" s="179">
        <f t="shared" si="4"/>
        <v>4249143.66</v>
      </c>
      <c r="H60" s="167"/>
      <c r="I60" s="167"/>
      <c r="J60" s="167"/>
      <c r="K60" s="180">
        <f t="shared" si="5"/>
        <v>4249143.66</v>
      </c>
      <c r="L60" s="172"/>
      <c r="M60" s="179">
        <f t="shared" si="6"/>
        <v>4249143.66</v>
      </c>
      <c r="N60" s="167"/>
      <c r="O60" s="179">
        <f t="shared" si="12"/>
        <v>4249143.66</v>
      </c>
      <c r="P60" s="167"/>
      <c r="Q60" s="180">
        <f t="shared" si="13"/>
        <v>4249143.66</v>
      </c>
      <c r="R60" s="180"/>
      <c r="S60" s="183">
        <f t="shared" si="9"/>
        <v>0</v>
      </c>
    </row>
    <row r="61" spans="1:19" ht="42" hidden="1">
      <c r="A61" s="165"/>
      <c r="B61" s="166" t="s">
        <v>413</v>
      </c>
      <c r="C61" s="179">
        <v>100000</v>
      </c>
      <c r="D61" s="167">
        <v>-70200</v>
      </c>
      <c r="E61" s="167">
        <f t="shared" si="3"/>
        <v>29800</v>
      </c>
      <c r="F61" s="167"/>
      <c r="G61" s="179">
        <f t="shared" si="4"/>
        <v>29800</v>
      </c>
      <c r="H61" s="167"/>
      <c r="I61" s="167"/>
      <c r="J61" s="167"/>
      <c r="K61" s="180">
        <f t="shared" si="5"/>
        <v>29800</v>
      </c>
      <c r="L61" s="172"/>
      <c r="M61" s="179">
        <f t="shared" si="6"/>
        <v>29800</v>
      </c>
      <c r="N61" s="167"/>
      <c r="O61" s="179">
        <f t="shared" si="12"/>
        <v>29800</v>
      </c>
      <c r="P61" s="167"/>
      <c r="Q61" s="180">
        <f t="shared" si="13"/>
        <v>29800</v>
      </c>
      <c r="R61" s="180"/>
      <c r="S61" s="183">
        <f t="shared" si="9"/>
        <v>0</v>
      </c>
    </row>
    <row r="62" spans="1:19" ht="42" hidden="1">
      <c r="A62" s="165"/>
      <c r="B62" s="166" t="s">
        <v>414</v>
      </c>
      <c r="C62" s="179">
        <v>253318.26</v>
      </c>
      <c r="D62" s="167"/>
      <c r="E62" s="167">
        <f t="shared" si="3"/>
        <v>253318.26</v>
      </c>
      <c r="F62" s="167"/>
      <c r="G62" s="179">
        <f t="shared" si="4"/>
        <v>253318.26</v>
      </c>
      <c r="H62" s="167"/>
      <c r="I62" s="167"/>
      <c r="J62" s="167"/>
      <c r="K62" s="180">
        <f t="shared" si="5"/>
        <v>253318.26</v>
      </c>
      <c r="L62" s="172"/>
      <c r="M62" s="179">
        <f t="shared" si="6"/>
        <v>253318.26</v>
      </c>
      <c r="N62" s="167"/>
      <c r="O62" s="179">
        <f t="shared" si="12"/>
        <v>253318.26</v>
      </c>
      <c r="P62" s="167"/>
      <c r="Q62" s="180">
        <f t="shared" si="13"/>
        <v>253318.26</v>
      </c>
      <c r="R62" s="180"/>
      <c r="S62" s="183">
        <f t="shared" si="9"/>
        <v>0</v>
      </c>
    </row>
    <row r="63" spans="1:19" ht="28" hidden="1">
      <c r="A63" s="165"/>
      <c r="B63" s="166" t="s">
        <v>448</v>
      </c>
      <c r="C63" s="179"/>
      <c r="D63" s="167">
        <v>2500000</v>
      </c>
      <c r="E63" s="167">
        <f t="shared" si="3"/>
        <v>2500000</v>
      </c>
      <c r="F63" s="167"/>
      <c r="G63" s="179">
        <f t="shared" si="4"/>
        <v>2500000</v>
      </c>
      <c r="H63" s="167"/>
      <c r="I63" s="167"/>
      <c r="J63" s="167"/>
      <c r="K63" s="180">
        <f t="shared" si="5"/>
        <v>2500000</v>
      </c>
      <c r="L63" s="172"/>
      <c r="M63" s="179">
        <f t="shared" si="6"/>
        <v>2500000</v>
      </c>
      <c r="N63" s="167"/>
      <c r="O63" s="179">
        <f t="shared" si="12"/>
        <v>2500000</v>
      </c>
      <c r="P63" s="167"/>
      <c r="Q63" s="180">
        <f t="shared" si="13"/>
        <v>2500000</v>
      </c>
      <c r="R63" s="180"/>
      <c r="S63" s="183">
        <f t="shared" si="9"/>
        <v>0</v>
      </c>
    </row>
    <row r="64" spans="1:19" hidden="1">
      <c r="A64" s="165"/>
      <c r="B64" s="166" t="s">
        <v>499</v>
      </c>
      <c r="C64" s="179"/>
      <c r="D64" s="167">
        <v>1000000</v>
      </c>
      <c r="E64" s="167">
        <f t="shared" si="3"/>
        <v>1000000</v>
      </c>
      <c r="F64" s="167"/>
      <c r="G64" s="179">
        <f t="shared" si="4"/>
        <v>1000000</v>
      </c>
      <c r="H64" s="167"/>
      <c r="I64" s="167"/>
      <c r="J64" s="167"/>
      <c r="K64" s="180">
        <f t="shared" si="5"/>
        <v>1000000</v>
      </c>
      <c r="L64" s="172"/>
      <c r="M64" s="179">
        <f t="shared" si="6"/>
        <v>1000000</v>
      </c>
      <c r="N64" s="167"/>
      <c r="O64" s="179">
        <f t="shared" si="12"/>
        <v>1000000</v>
      </c>
      <c r="P64" s="167"/>
      <c r="Q64" s="180">
        <f t="shared" si="13"/>
        <v>1000000</v>
      </c>
      <c r="R64" s="180"/>
      <c r="S64" s="183">
        <f t="shared" si="9"/>
        <v>0</v>
      </c>
    </row>
    <row r="65" spans="1:19" ht="84" hidden="1">
      <c r="A65" s="165"/>
      <c r="B65" s="166" t="s">
        <v>467</v>
      </c>
      <c r="C65" s="179"/>
      <c r="D65" s="167"/>
      <c r="E65" s="167"/>
      <c r="F65" s="167"/>
      <c r="G65" s="179"/>
      <c r="H65" s="179"/>
      <c r="I65" s="179"/>
      <c r="J65" s="179"/>
      <c r="K65" s="180"/>
      <c r="L65" s="172"/>
      <c r="M65" s="180"/>
      <c r="N65" s="179">
        <v>8097485.7400000002</v>
      </c>
      <c r="O65" s="179">
        <f>M65+N65</f>
        <v>8097485.7400000002</v>
      </c>
      <c r="P65" s="167"/>
      <c r="Q65" s="180">
        <f t="shared" si="13"/>
        <v>8097485.7400000002</v>
      </c>
      <c r="R65" s="180"/>
      <c r="S65" s="183">
        <f t="shared" si="9"/>
        <v>0</v>
      </c>
    </row>
    <row r="66" spans="1:19" hidden="1">
      <c r="A66" s="165"/>
      <c r="B66" s="166" t="s">
        <v>468</v>
      </c>
      <c r="C66" s="179"/>
      <c r="D66" s="167"/>
      <c r="E66" s="167"/>
      <c r="F66" s="167"/>
      <c r="G66" s="179"/>
      <c r="H66" s="179"/>
      <c r="I66" s="179"/>
      <c r="J66" s="179"/>
      <c r="K66" s="180"/>
      <c r="L66" s="172"/>
      <c r="M66" s="180"/>
      <c r="N66" s="179">
        <v>766650</v>
      </c>
      <c r="O66" s="179">
        <f t="shared" ref="O66:O69" si="35">M66+N66</f>
        <v>766650</v>
      </c>
      <c r="P66" s="167"/>
      <c r="Q66" s="180">
        <f t="shared" si="13"/>
        <v>766650</v>
      </c>
      <c r="R66" s="180"/>
      <c r="S66" s="183">
        <f t="shared" si="9"/>
        <v>0</v>
      </c>
    </row>
    <row r="67" spans="1:19" ht="28" hidden="1">
      <c r="A67" s="165"/>
      <c r="B67" s="166" t="s">
        <v>469</v>
      </c>
      <c r="C67" s="179"/>
      <c r="D67" s="167"/>
      <c r="E67" s="167"/>
      <c r="F67" s="167"/>
      <c r="G67" s="179"/>
      <c r="H67" s="179"/>
      <c r="I67" s="179"/>
      <c r="J67" s="179"/>
      <c r="K67" s="180"/>
      <c r="L67" s="172"/>
      <c r="M67" s="180"/>
      <c r="N67" s="179">
        <v>1515250</v>
      </c>
      <c r="O67" s="179">
        <f t="shared" si="35"/>
        <v>1515250</v>
      </c>
      <c r="P67" s="167"/>
      <c r="Q67" s="180">
        <f t="shared" si="13"/>
        <v>1515250</v>
      </c>
      <c r="R67" s="180"/>
      <c r="S67" s="183">
        <f t="shared" si="9"/>
        <v>0</v>
      </c>
    </row>
    <row r="68" spans="1:19" hidden="1">
      <c r="A68" s="165"/>
      <c r="B68" s="166" t="s">
        <v>470</v>
      </c>
      <c r="C68" s="179"/>
      <c r="D68" s="167"/>
      <c r="E68" s="167"/>
      <c r="F68" s="167"/>
      <c r="G68" s="179"/>
      <c r="H68" s="179"/>
      <c r="I68" s="179"/>
      <c r="J68" s="179"/>
      <c r="K68" s="180"/>
      <c r="L68" s="172"/>
      <c r="M68" s="180"/>
      <c r="N68" s="179">
        <v>200578.56</v>
      </c>
      <c r="O68" s="179">
        <f t="shared" si="35"/>
        <v>200578.56</v>
      </c>
      <c r="P68" s="167"/>
      <c r="Q68" s="180">
        <f t="shared" si="13"/>
        <v>200578.56</v>
      </c>
      <c r="R68" s="180"/>
      <c r="S68" s="183">
        <f t="shared" si="9"/>
        <v>0</v>
      </c>
    </row>
    <row r="69" spans="1:19" ht="28" hidden="1">
      <c r="A69" s="165"/>
      <c r="B69" s="166" t="s">
        <v>471</v>
      </c>
      <c r="C69" s="179"/>
      <c r="D69" s="167"/>
      <c r="E69" s="167"/>
      <c r="F69" s="167"/>
      <c r="G69" s="179"/>
      <c r="H69" s="179"/>
      <c r="I69" s="179"/>
      <c r="J69" s="179"/>
      <c r="K69" s="180"/>
      <c r="L69" s="172"/>
      <c r="M69" s="180"/>
      <c r="N69" s="179">
        <v>233890</v>
      </c>
      <c r="O69" s="179">
        <f t="shared" si="35"/>
        <v>233890</v>
      </c>
      <c r="P69" s="167"/>
      <c r="Q69" s="180">
        <f t="shared" si="13"/>
        <v>233890</v>
      </c>
      <c r="R69" s="180"/>
      <c r="S69" s="183">
        <f t="shared" si="9"/>
        <v>0</v>
      </c>
    </row>
    <row r="70" spans="1:19">
      <c r="A70" s="189" t="s">
        <v>449</v>
      </c>
      <c r="B70" s="265" t="s">
        <v>400</v>
      </c>
      <c r="C70" s="179"/>
      <c r="D70" s="167"/>
      <c r="E70" s="167"/>
      <c r="F70" s="167"/>
      <c r="G70" s="180">
        <f>G71</f>
        <v>0</v>
      </c>
      <c r="H70" s="180">
        <f t="shared" ref="H70:K70" si="36">H71</f>
        <v>0</v>
      </c>
      <c r="I70" s="180">
        <f t="shared" si="36"/>
        <v>30000</v>
      </c>
      <c r="J70" s="180">
        <f t="shared" si="36"/>
        <v>50000000</v>
      </c>
      <c r="K70" s="193">
        <f t="shared" si="36"/>
        <v>50030000</v>
      </c>
      <c r="L70" s="172"/>
      <c r="M70" s="193">
        <f t="shared" si="6"/>
        <v>50030000</v>
      </c>
      <c r="N70" s="183"/>
      <c r="O70" s="193">
        <f>O71</f>
        <v>50030000</v>
      </c>
      <c r="P70" s="193">
        <f t="shared" ref="P70:R70" si="37">P71</f>
        <v>24370000</v>
      </c>
      <c r="Q70" s="193">
        <f t="shared" si="37"/>
        <v>74400000</v>
      </c>
      <c r="R70" s="193">
        <f t="shared" si="37"/>
        <v>74400000</v>
      </c>
      <c r="S70" s="183">
        <f t="shared" si="9"/>
        <v>100</v>
      </c>
    </row>
    <row r="71" spans="1:19">
      <c r="A71" s="190" t="s">
        <v>450</v>
      </c>
      <c r="B71" s="191" t="s">
        <v>419</v>
      </c>
      <c r="C71" s="179"/>
      <c r="D71" s="167"/>
      <c r="E71" s="167"/>
      <c r="F71" s="167"/>
      <c r="G71" s="180">
        <f>SUM(G72:G73)</f>
        <v>0</v>
      </c>
      <c r="H71" s="180">
        <f t="shared" ref="H71:K71" si="38">SUM(H72:H73)</f>
        <v>0</v>
      </c>
      <c r="I71" s="180">
        <f t="shared" si="38"/>
        <v>30000</v>
      </c>
      <c r="J71" s="180">
        <f t="shared" si="38"/>
        <v>50000000</v>
      </c>
      <c r="K71" s="180">
        <f t="shared" si="38"/>
        <v>50030000</v>
      </c>
      <c r="L71" s="172"/>
      <c r="M71" s="180">
        <f t="shared" si="6"/>
        <v>50030000</v>
      </c>
      <c r="N71" s="172"/>
      <c r="O71" s="180">
        <f>SUM(O72:O74)</f>
        <v>50030000</v>
      </c>
      <c r="P71" s="180">
        <f t="shared" ref="P71:Q71" si="39">SUM(P72:P74)</f>
        <v>24370000</v>
      </c>
      <c r="Q71" s="180">
        <f t="shared" si="39"/>
        <v>74400000</v>
      </c>
      <c r="R71" s="180">
        <f t="shared" ref="R71" si="40">SUM(R72:R74)</f>
        <v>74400000</v>
      </c>
      <c r="S71" s="172">
        <f t="shared" si="9"/>
        <v>100</v>
      </c>
    </row>
    <row r="72" spans="1:19" hidden="1">
      <c r="A72" s="165"/>
      <c r="B72" s="192" t="s">
        <v>451</v>
      </c>
      <c r="C72" s="179"/>
      <c r="D72" s="167"/>
      <c r="E72" s="167"/>
      <c r="F72" s="167"/>
      <c r="G72" s="179"/>
      <c r="H72" s="167"/>
      <c r="I72" s="167">
        <v>30000</v>
      </c>
      <c r="J72" s="167"/>
      <c r="K72" s="179">
        <f>G72+H72+I72</f>
        <v>30000</v>
      </c>
      <c r="L72" s="167"/>
      <c r="M72" s="180">
        <f t="shared" si="6"/>
        <v>30000</v>
      </c>
      <c r="N72" s="172"/>
      <c r="O72" s="180">
        <f t="shared" si="12"/>
        <v>30000</v>
      </c>
      <c r="P72" s="172">
        <v>-30000</v>
      </c>
      <c r="Q72" s="272">
        <f t="shared" si="13"/>
        <v>0</v>
      </c>
      <c r="R72" s="272"/>
      <c r="S72" s="183" t="e">
        <f t="shared" ref="S72:S78" si="41">R72/Q72*100</f>
        <v>#DIV/0!</v>
      </c>
    </row>
    <row r="73" spans="1:19" ht="56" hidden="1">
      <c r="A73" s="165"/>
      <c r="B73" s="192" t="s">
        <v>500</v>
      </c>
      <c r="C73" s="179"/>
      <c r="D73" s="167"/>
      <c r="E73" s="167"/>
      <c r="F73" s="167"/>
      <c r="G73" s="179"/>
      <c r="H73" s="167"/>
      <c r="I73" s="167"/>
      <c r="J73" s="167">
        <v>50000000</v>
      </c>
      <c r="K73" s="179">
        <f>G73+J73</f>
        <v>50000000</v>
      </c>
      <c r="L73" s="167"/>
      <c r="M73" s="180">
        <f t="shared" si="6"/>
        <v>50000000</v>
      </c>
      <c r="N73" s="172"/>
      <c r="O73" s="180">
        <f t="shared" si="12"/>
        <v>50000000</v>
      </c>
      <c r="P73" s="172"/>
      <c r="Q73" s="180">
        <f t="shared" si="13"/>
        <v>50000000</v>
      </c>
      <c r="R73" s="180">
        <v>50000000</v>
      </c>
      <c r="S73" s="183">
        <f t="shared" si="41"/>
        <v>100</v>
      </c>
    </row>
    <row r="74" spans="1:19" ht="42" hidden="1">
      <c r="A74" s="165"/>
      <c r="B74" s="192" t="s">
        <v>507</v>
      </c>
      <c r="C74" s="179"/>
      <c r="D74" s="167"/>
      <c r="E74" s="167"/>
      <c r="F74" s="167"/>
      <c r="G74" s="179"/>
      <c r="H74" s="167"/>
      <c r="I74" s="167"/>
      <c r="J74" s="167"/>
      <c r="K74" s="179"/>
      <c r="L74" s="167"/>
      <c r="M74" s="180"/>
      <c r="N74" s="172"/>
      <c r="O74" s="180"/>
      <c r="P74" s="172">
        <v>24400000</v>
      </c>
      <c r="Q74" s="180">
        <f>O74+P74</f>
        <v>24400000</v>
      </c>
      <c r="R74" s="180">
        <v>24400000</v>
      </c>
      <c r="S74" s="183">
        <f t="shared" si="41"/>
        <v>100</v>
      </c>
    </row>
    <row r="75" spans="1:19" ht="26">
      <c r="A75" s="168" t="s">
        <v>428</v>
      </c>
      <c r="B75" s="169" t="s">
        <v>429</v>
      </c>
      <c r="C75" s="180">
        <f>SUM(C76:C77)</f>
        <v>-774895.27</v>
      </c>
      <c r="D75" s="172"/>
      <c r="E75" s="172">
        <f t="shared" si="3"/>
        <v>-774895.27</v>
      </c>
      <c r="F75" s="172"/>
      <c r="G75" s="193">
        <f t="shared" si="4"/>
        <v>-774895.27</v>
      </c>
      <c r="H75" s="183"/>
      <c r="I75" s="183"/>
      <c r="J75" s="183"/>
      <c r="K75" s="193">
        <f t="shared" si="5"/>
        <v>-774895.27</v>
      </c>
      <c r="L75" s="183"/>
      <c r="M75" s="193">
        <f t="shared" si="6"/>
        <v>-774895.27</v>
      </c>
      <c r="N75" s="183"/>
      <c r="O75" s="193">
        <f t="shared" si="12"/>
        <v>-774895.27</v>
      </c>
      <c r="P75" s="183"/>
      <c r="Q75" s="193">
        <f>SUM(Q76:Q77)</f>
        <v>-774895.27</v>
      </c>
      <c r="R75" s="193">
        <f>SUM(R76:R77)</f>
        <v>-774895.27</v>
      </c>
      <c r="S75" s="183">
        <f t="shared" si="41"/>
        <v>100</v>
      </c>
    </row>
    <row r="76" spans="1:19" ht="39">
      <c r="A76" s="170" t="s">
        <v>430</v>
      </c>
      <c r="B76" s="171" t="s">
        <v>431</v>
      </c>
      <c r="C76" s="180">
        <v>-47235</v>
      </c>
      <c r="D76" s="172"/>
      <c r="E76" s="172">
        <f t="shared" si="3"/>
        <v>-47235</v>
      </c>
      <c r="F76" s="172"/>
      <c r="G76" s="180">
        <f t="shared" si="4"/>
        <v>-47235</v>
      </c>
      <c r="H76" s="172"/>
      <c r="I76" s="172"/>
      <c r="J76" s="172"/>
      <c r="K76" s="180">
        <f t="shared" si="5"/>
        <v>-47235</v>
      </c>
      <c r="L76" s="172"/>
      <c r="M76" s="180">
        <f t="shared" si="6"/>
        <v>-47235</v>
      </c>
      <c r="N76" s="172"/>
      <c r="O76" s="180">
        <f t="shared" si="12"/>
        <v>-47235</v>
      </c>
      <c r="P76" s="172"/>
      <c r="Q76" s="180">
        <f t="shared" si="13"/>
        <v>-47235</v>
      </c>
      <c r="R76" s="180">
        <v>-47235</v>
      </c>
      <c r="S76" s="172">
        <f t="shared" si="41"/>
        <v>100</v>
      </c>
    </row>
    <row r="77" spans="1:19" ht="52">
      <c r="A77" s="170" t="s">
        <v>432</v>
      </c>
      <c r="B77" s="171" t="s">
        <v>433</v>
      </c>
      <c r="C77" s="180">
        <v>-727660.27</v>
      </c>
      <c r="D77" s="172"/>
      <c r="E77" s="172">
        <f t="shared" si="3"/>
        <v>-727660.27</v>
      </c>
      <c r="F77" s="172"/>
      <c r="G77" s="180">
        <f t="shared" si="4"/>
        <v>-727660.27</v>
      </c>
      <c r="H77" s="172"/>
      <c r="I77" s="172"/>
      <c r="J77" s="172"/>
      <c r="K77" s="180">
        <f t="shared" si="5"/>
        <v>-727660.27</v>
      </c>
      <c r="L77" s="172"/>
      <c r="M77" s="180">
        <f t="shared" si="6"/>
        <v>-727660.27</v>
      </c>
      <c r="N77" s="172"/>
      <c r="O77" s="180">
        <f t="shared" si="12"/>
        <v>-727660.27</v>
      </c>
      <c r="P77" s="172"/>
      <c r="Q77" s="180">
        <f t="shared" si="13"/>
        <v>-727660.27</v>
      </c>
      <c r="R77" s="180">
        <v>-727660.27</v>
      </c>
      <c r="S77" s="172">
        <f t="shared" si="41"/>
        <v>100</v>
      </c>
    </row>
    <row r="78" spans="1:19">
      <c r="A78" s="297" t="s">
        <v>415</v>
      </c>
      <c r="B78" s="297"/>
      <c r="C78" s="181">
        <f>C7+C50+C75</f>
        <v>160523014.10999998</v>
      </c>
      <c r="D78" s="181">
        <f>D7+D50+D75</f>
        <v>3429800</v>
      </c>
      <c r="E78" s="181">
        <f>E7+E50+E75</f>
        <v>163952814.10999998</v>
      </c>
      <c r="F78" s="181">
        <f>F7+F50+F75</f>
        <v>-151891.71</v>
      </c>
      <c r="G78" s="181">
        <f t="shared" ref="G78:N78" si="42">G7+G50+G75+G70</f>
        <v>163800922.40000001</v>
      </c>
      <c r="H78" s="181">
        <f t="shared" si="42"/>
        <v>107412.6</v>
      </c>
      <c r="I78" s="181">
        <f t="shared" si="42"/>
        <v>1530000</v>
      </c>
      <c r="J78" s="181">
        <f t="shared" si="42"/>
        <v>49926286</v>
      </c>
      <c r="K78" s="181">
        <f t="shared" si="42"/>
        <v>215364621</v>
      </c>
      <c r="L78" s="181">
        <f t="shared" si="42"/>
        <v>90600</v>
      </c>
      <c r="M78" s="181">
        <f t="shared" si="42"/>
        <v>215455221</v>
      </c>
      <c r="N78" s="181">
        <f t="shared" si="42"/>
        <v>10813854.300000001</v>
      </c>
      <c r="O78" s="181">
        <f>O7+O50+O70+O75</f>
        <v>226269075.30000001</v>
      </c>
      <c r="P78" s="181">
        <f t="shared" ref="P78:R78" si="43">P7+P50+P70+P75</f>
        <v>24400000</v>
      </c>
      <c r="Q78" s="181">
        <f t="shared" si="43"/>
        <v>250718126.30000001</v>
      </c>
      <c r="R78" s="181">
        <f t="shared" si="43"/>
        <v>206395768.78999996</v>
      </c>
      <c r="S78" s="183">
        <f t="shared" si="41"/>
        <v>82.321837609393441</v>
      </c>
    </row>
  </sheetData>
  <mergeCells count="5">
    <mergeCell ref="A78:B78"/>
    <mergeCell ref="G1:H1"/>
    <mergeCell ref="G3:H3"/>
    <mergeCell ref="Q2:S2"/>
    <mergeCell ref="A4:S4"/>
  </mergeCells>
  <pageMargins left="0.31496062992125984" right="0.31496062992125984" top="0.35433070866141736" bottom="0.35433070866141736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22"/>
  <sheetViews>
    <sheetView view="pageBreakPreview" zoomScale="68" zoomScaleNormal="100" zoomScaleSheetLayoutView="68" workbookViewId="0">
      <selection activeCell="J4" sqref="J4"/>
    </sheetView>
  </sheetViews>
  <sheetFormatPr defaultRowHeight="14.5"/>
  <cols>
    <col min="1" max="1" width="51.26953125" style="1" customWidth="1"/>
    <col min="2" max="2" width="6.54296875" style="1" customWidth="1"/>
    <col min="3" max="3" width="5.6328125" style="1" customWidth="1"/>
    <col min="4" max="4" width="5.453125" style="1" customWidth="1"/>
    <col min="5" max="5" width="14.08984375" style="1" customWidth="1"/>
    <col min="6" max="6" width="6.08984375" style="1" customWidth="1"/>
    <col min="7" max="7" width="8.453125" style="1" customWidth="1"/>
    <col min="8" max="8" width="7.90625" style="266" customWidth="1"/>
    <col min="9" max="9" width="6.08984375" style="266" customWidth="1"/>
    <col min="10" max="11" width="15.1796875" style="1" customWidth="1"/>
    <col min="12" max="12" width="10.453125" style="1" customWidth="1"/>
    <col min="13" max="13" width="15.1796875" style="1" customWidth="1"/>
    <col min="14" max="14" width="21" style="105" customWidth="1"/>
    <col min="15" max="15" width="13" style="105" customWidth="1"/>
    <col min="16" max="16384" width="8.7265625" style="1"/>
  </cols>
  <sheetData>
    <row r="1" spans="1:15">
      <c r="A1" s="302" t="s">
        <v>0</v>
      </c>
      <c r="B1" s="302"/>
      <c r="C1" s="302"/>
      <c r="D1" s="302"/>
      <c r="E1" s="302"/>
      <c r="F1" s="302"/>
      <c r="G1" s="302"/>
      <c r="H1" s="302"/>
      <c r="I1" s="302"/>
      <c r="J1" s="302"/>
      <c r="K1" s="266"/>
      <c r="L1" s="270"/>
      <c r="M1" s="266"/>
    </row>
    <row r="2" spans="1:15" s="101" customFormat="1" ht="12">
      <c r="B2" s="303"/>
      <c r="C2" s="303"/>
      <c r="D2" s="303"/>
      <c r="E2" s="303"/>
      <c r="H2" s="273"/>
      <c r="I2" s="273"/>
      <c r="J2" s="101" t="s">
        <v>522</v>
      </c>
      <c r="N2" s="239"/>
      <c r="O2" s="239"/>
    </row>
    <row r="3" spans="1:15" s="101" customFormat="1" ht="16" customHeight="1">
      <c r="B3" s="303"/>
      <c r="C3" s="303"/>
      <c r="D3" s="303"/>
      <c r="E3" s="303"/>
      <c r="H3" s="273"/>
      <c r="I3" s="273"/>
      <c r="J3" s="307" t="s">
        <v>546</v>
      </c>
      <c r="K3" s="307"/>
      <c r="L3" s="307"/>
      <c r="N3" s="239"/>
      <c r="O3" s="239"/>
    </row>
    <row r="4" spans="1:15" s="101" customFormat="1" ht="12">
      <c r="B4" s="303"/>
      <c r="C4" s="303"/>
      <c r="D4" s="303"/>
      <c r="E4" s="303"/>
      <c r="H4" s="273"/>
      <c r="I4" s="273"/>
      <c r="N4" s="239"/>
      <c r="O4" s="239"/>
    </row>
    <row r="5" spans="1:15">
      <c r="A5" s="304"/>
      <c r="B5" s="304"/>
      <c r="C5" s="304"/>
      <c r="D5" s="304"/>
      <c r="E5" s="304"/>
      <c r="F5" s="304"/>
      <c r="G5" s="304"/>
      <c r="H5" s="304"/>
      <c r="I5" s="304"/>
      <c r="J5" s="304"/>
      <c r="K5" s="259"/>
      <c r="L5" s="267"/>
      <c r="M5" s="259"/>
    </row>
    <row r="6" spans="1:15">
      <c r="A6" s="259"/>
      <c r="B6" s="259"/>
      <c r="C6" s="259"/>
      <c r="D6" s="259"/>
      <c r="E6" s="259"/>
      <c r="F6" s="305"/>
      <c r="G6" s="305"/>
      <c r="H6" s="305"/>
      <c r="I6" s="305"/>
      <c r="J6" s="305"/>
      <c r="K6" s="261"/>
      <c r="L6" s="268"/>
      <c r="M6" s="261"/>
    </row>
    <row r="7" spans="1:15" ht="26" customHeight="1">
      <c r="A7" s="306" t="s">
        <v>316</v>
      </c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260"/>
    </row>
    <row r="8" spans="1:15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/>
      <c r="H8" s="2" t="s">
        <v>0</v>
      </c>
      <c r="I8" s="2" t="s">
        <v>0</v>
      </c>
      <c r="J8" s="70"/>
      <c r="K8" s="70"/>
      <c r="L8" s="70"/>
      <c r="M8" s="70"/>
    </row>
    <row r="9" spans="1:15">
      <c r="A9" s="2"/>
      <c r="B9" s="2"/>
      <c r="C9" s="2"/>
      <c r="D9" s="2"/>
      <c r="E9" s="2"/>
      <c r="F9" s="2"/>
      <c r="G9" s="2"/>
      <c r="H9" s="2"/>
      <c r="I9" s="2"/>
      <c r="J9" s="70"/>
      <c r="K9" s="70"/>
      <c r="L9" s="70"/>
      <c r="M9" s="70"/>
    </row>
    <row r="10" spans="1:15" ht="26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3" t="s">
        <v>8</v>
      </c>
      <c r="H10" s="3" t="s">
        <v>7</v>
      </c>
      <c r="I10" s="4" t="s">
        <v>294</v>
      </c>
      <c r="J10" s="5" t="s">
        <v>307</v>
      </c>
      <c r="K10" s="245" t="s">
        <v>521</v>
      </c>
      <c r="L10" s="245" t="s">
        <v>520</v>
      </c>
      <c r="M10" s="254"/>
    </row>
    <row r="11" spans="1:15">
      <c r="A11" s="6" t="s">
        <v>9</v>
      </c>
      <c r="B11" s="3" t="s">
        <v>10</v>
      </c>
      <c r="C11" s="7" t="s">
        <v>0</v>
      </c>
      <c r="D11" s="7" t="s">
        <v>0</v>
      </c>
      <c r="E11" s="7" t="s">
        <v>0</v>
      </c>
      <c r="F11" s="7" t="s">
        <v>0</v>
      </c>
      <c r="G11" s="7"/>
      <c r="H11" s="7" t="s">
        <v>0</v>
      </c>
      <c r="I11" s="8" t="s">
        <v>0</v>
      </c>
      <c r="J11" s="9">
        <f>J12</f>
        <v>269663667.12</v>
      </c>
      <c r="K11" s="9">
        <f>K12</f>
        <v>130428991.14</v>
      </c>
      <c r="L11" s="9">
        <f>K11/J11*100</f>
        <v>48.367283784640982</v>
      </c>
      <c r="M11" s="135"/>
    </row>
    <row r="12" spans="1:15" ht="26">
      <c r="A12" s="10" t="s">
        <v>11</v>
      </c>
      <c r="B12" s="11" t="s">
        <v>10</v>
      </c>
      <c r="C12" s="12" t="s">
        <v>0</v>
      </c>
      <c r="D12" s="12" t="s">
        <v>0</v>
      </c>
      <c r="E12" s="12" t="s">
        <v>0</v>
      </c>
      <c r="F12" s="12" t="s">
        <v>0</v>
      </c>
      <c r="G12" s="12"/>
      <c r="H12" s="22" t="s">
        <v>0</v>
      </c>
      <c r="I12" s="72" t="s">
        <v>0</v>
      </c>
      <c r="J12" s="9">
        <f>J13+J193+J233+J280+J340+J461+J482+J505+J573+J588</f>
        <v>269663667.12</v>
      </c>
      <c r="K12" s="9">
        <f>K13+K193+K233+K280+K340+K461+K482+K505+K573+K588</f>
        <v>130428991.14</v>
      </c>
      <c r="L12" s="9">
        <f t="shared" ref="L12:L62" si="0">K12/J12*100</f>
        <v>48.367283784640982</v>
      </c>
      <c r="M12" s="135"/>
    </row>
    <row r="13" spans="1:15">
      <c r="A13" s="13" t="s">
        <v>12</v>
      </c>
      <c r="B13" s="14" t="s">
        <v>10</v>
      </c>
      <c r="C13" s="11" t="s">
        <v>13</v>
      </c>
      <c r="D13" s="11" t="s">
        <v>0</v>
      </c>
      <c r="E13" s="11" t="s">
        <v>0</v>
      </c>
      <c r="F13" s="11" t="s">
        <v>0</v>
      </c>
      <c r="G13" s="11"/>
      <c r="H13" s="11" t="s">
        <v>0</v>
      </c>
      <c r="I13" s="15" t="s">
        <v>0</v>
      </c>
      <c r="J13" s="16">
        <f>J14+J25+J46+J134+J140+J129</f>
        <v>112174111.87</v>
      </c>
      <c r="K13" s="16">
        <f>K14+K25+K46+K134+K140+K129</f>
        <v>73177829.560000002</v>
      </c>
      <c r="L13" s="9">
        <f t="shared" si="0"/>
        <v>65.235933978070364</v>
      </c>
      <c r="M13" s="136"/>
    </row>
    <row r="14" spans="1:15" ht="26">
      <c r="A14" s="13" t="s">
        <v>14</v>
      </c>
      <c r="B14" s="14" t="s">
        <v>10</v>
      </c>
      <c r="C14" s="11" t="s">
        <v>13</v>
      </c>
      <c r="D14" s="11" t="s">
        <v>15</v>
      </c>
      <c r="E14" s="11" t="s">
        <v>0</v>
      </c>
      <c r="F14" s="11" t="s">
        <v>0</v>
      </c>
      <c r="G14" s="11"/>
      <c r="H14" s="11" t="s">
        <v>0</v>
      </c>
      <c r="I14" s="15" t="s">
        <v>0</v>
      </c>
      <c r="J14" s="16">
        <f t="shared" ref="J14:K18" si="1">J15</f>
        <v>5101172.18</v>
      </c>
      <c r="K14" s="16">
        <f t="shared" si="1"/>
        <v>3420024.71</v>
      </c>
      <c r="L14" s="9">
        <f t="shared" si="0"/>
        <v>67.04389872211685</v>
      </c>
      <c r="M14" s="136"/>
    </row>
    <row r="15" spans="1:15">
      <c r="A15" s="17" t="s">
        <v>16</v>
      </c>
      <c r="B15" s="11" t="s">
        <v>10</v>
      </c>
      <c r="C15" s="11" t="s">
        <v>13</v>
      </c>
      <c r="D15" s="11" t="s">
        <v>15</v>
      </c>
      <c r="E15" s="11" t="s">
        <v>17</v>
      </c>
      <c r="F15" s="11" t="s">
        <v>0</v>
      </c>
      <c r="G15" s="11"/>
      <c r="H15" s="11" t="s">
        <v>0</v>
      </c>
      <c r="I15" s="15" t="s">
        <v>0</v>
      </c>
      <c r="J15" s="16">
        <f t="shared" si="1"/>
        <v>5101172.18</v>
      </c>
      <c r="K15" s="16">
        <f t="shared" si="1"/>
        <v>3420024.71</v>
      </c>
      <c r="L15" s="9">
        <f t="shared" si="0"/>
        <v>67.04389872211685</v>
      </c>
      <c r="M15" s="136"/>
    </row>
    <row r="16" spans="1:15" ht="52">
      <c r="A16" s="17" t="s">
        <v>18</v>
      </c>
      <c r="B16" s="11" t="s">
        <v>10</v>
      </c>
      <c r="C16" s="11" t="s">
        <v>13</v>
      </c>
      <c r="D16" s="11" t="s">
        <v>15</v>
      </c>
      <c r="E16" s="11" t="s">
        <v>19</v>
      </c>
      <c r="F16" s="11" t="s">
        <v>0</v>
      </c>
      <c r="G16" s="11"/>
      <c r="H16" s="11" t="s">
        <v>0</v>
      </c>
      <c r="I16" s="15" t="s">
        <v>0</v>
      </c>
      <c r="J16" s="16">
        <f t="shared" si="1"/>
        <v>5101172.18</v>
      </c>
      <c r="K16" s="16">
        <f t="shared" si="1"/>
        <v>3420024.71</v>
      </c>
      <c r="L16" s="9">
        <f t="shared" si="0"/>
        <v>67.04389872211685</v>
      </c>
      <c r="M16" s="136"/>
    </row>
    <row r="17" spans="1:15">
      <c r="A17" s="18" t="s">
        <v>20</v>
      </c>
      <c r="B17" s="19" t="s">
        <v>10</v>
      </c>
      <c r="C17" s="19" t="s">
        <v>13</v>
      </c>
      <c r="D17" s="19" t="s">
        <v>15</v>
      </c>
      <c r="E17" s="19" t="s">
        <v>21</v>
      </c>
      <c r="F17" s="19" t="s">
        <v>0</v>
      </c>
      <c r="G17" s="19"/>
      <c r="H17" s="19" t="s">
        <v>0</v>
      </c>
      <c r="I17" s="20" t="s">
        <v>0</v>
      </c>
      <c r="J17" s="21">
        <f t="shared" si="1"/>
        <v>5101172.18</v>
      </c>
      <c r="K17" s="21">
        <f t="shared" si="1"/>
        <v>3420024.71</v>
      </c>
      <c r="L17" s="9">
        <f t="shared" si="0"/>
        <v>67.04389872211685</v>
      </c>
      <c r="M17" s="137"/>
    </row>
    <row r="18" spans="1:15" ht="65">
      <c r="A18" s="17" t="s">
        <v>22</v>
      </c>
      <c r="B18" s="11" t="s">
        <v>10</v>
      </c>
      <c r="C18" s="11" t="s">
        <v>13</v>
      </c>
      <c r="D18" s="11" t="s">
        <v>15</v>
      </c>
      <c r="E18" s="11" t="s">
        <v>21</v>
      </c>
      <c r="F18" s="11" t="s">
        <v>23</v>
      </c>
      <c r="G18" s="11"/>
      <c r="H18" s="11" t="s">
        <v>0</v>
      </c>
      <c r="I18" s="15" t="s">
        <v>0</v>
      </c>
      <c r="J18" s="16">
        <f t="shared" si="1"/>
        <v>5101172.18</v>
      </c>
      <c r="K18" s="16">
        <f t="shared" si="1"/>
        <v>3420024.71</v>
      </c>
      <c r="L18" s="9">
        <f t="shared" si="0"/>
        <v>67.04389872211685</v>
      </c>
      <c r="M18" s="136"/>
    </row>
    <row r="19" spans="1:15" ht="26">
      <c r="A19" s="17" t="s">
        <v>24</v>
      </c>
      <c r="B19" s="11" t="s">
        <v>10</v>
      </c>
      <c r="C19" s="11" t="s">
        <v>13</v>
      </c>
      <c r="D19" s="11" t="s">
        <v>15</v>
      </c>
      <c r="E19" s="11" t="s">
        <v>21</v>
      </c>
      <c r="F19" s="11" t="s">
        <v>25</v>
      </c>
      <c r="G19" s="11"/>
      <c r="H19" s="11" t="s">
        <v>0</v>
      </c>
      <c r="I19" s="15" t="s">
        <v>0</v>
      </c>
      <c r="J19" s="16">
        <f>J20+J23</f>
        <v>5101172.18</v>
      </c>
      <c r="K19" s="16">
        <f>K20+K23</f>
        <v>3420024.71</v>
      </c>
      <c r="L19" s="9">
        <f t="shared" si="0"/>
        <v>67.04389872211685</v>
      </c>
      <c r="M19" s="136"/>
    </row>
    <row r="20" spans="1:15" ht="26">
      <c r="A20" s="10" t="s">
        <v>26</v>
      </c>
      <c r="B20" s="11" t="s">
        <v>10</v>
      </c>
      <c r="C20" s="11" t="s">
        <v>13</v>
      </c>
      <c r="D20" s="11" t="s">
        <v>15</v>
      </c>
      <c r="E20" s="11" t="s">
        <v>21</v>
      </c>
      <c r="F20" s="11">
        <v>121</v>
      </c>
      <c r="G20" s="11"/>
      <c r="H20" s="11" t="s">
        <v>0</v>
      </c>
      <c r="I20" s="15" t="s">
        <v>0</v>
      </c>
      <c r="J20" s="16">
        <f>J21</f>
        <v>4098241.21</v>
      </c>
      <c r="K20" s="16">
        <f>K21</f>
        <v>2805564.66</v>
      </c>
      <c r="L20" s="9">
        <f t="shared" si="0"/>
        <v>68.457772889360996</v>
      </c>
      <c r="M20" s="136"/>
    </row>
    <row r="21" spans="1:15">
      <c r="A21" s="12" t="s">
        <v>27</v>
      </c>
      <c r="B21" s="22" t="s">
        <v>10</v>
      </c>
      <c r="C21" s="22" t="s">
        <v>13</v>
      </c>
      <c r="D21" s="22" t="s">
        <v>15</v>
      </c>
      <c r="E21" s="22" t="s">
        <v>21</v>
      </c>
      <c r="F21" s="22" t="s">
        <v>28</v>
      </c>
      <c r="G21" s="22"/>
      <c r="H21" s="22" t="s">
        <v>29</v>
      </c>
      <c r="I21" s="72" t="s">
        <v>0</v>
      </c>
      <c r="J21" s="23">
        <v>4098241.21</v>
      </c>
      <c r="K21" s="92">
        <v>2805564.66</v>
      </c>
      <c r="L21" s="228">
        <f t="shared" si="0"/>
        <v>68.457772889360996</v>
      </c>
      <c r="M21" s="142"/>
    </row>
    <row r="22" spans="1:15" s="28" customFormat="1" ht="39">
      <c r="A22" s="24" t="s">
        <v>30</v>
      </c>
      <c r="B22" s="25">
        <v>803</v>
      </c>
      <c r="C22" s="26" t="s">
        <v>13</v>
      </c>
      <c r="D22" s="26" t="s">
        <v>15</v>
      </c>
      <c r="E22" s="25" t="s">
        <v>21</v>
      </c>
      <c r="F22" s="25">
        <v>129</v>
      </c>
      <c r="G22" s="25"/>
      <c r="H22" s="25"/>
      <c r="I22" s="73"/>
      <c r="J22" s="27">
        <f>J24</f>
        <v>1002930.97</v>
      </c>
      <c r="K22" s="27">
        <f>K24</f>
        <v>614460.05000000005</v>
      </c>
      <c r="L22" s="9">
        <f t="shared" si="0"/>
        <v>61.266434917250592</v>
      </c>
      <c r="M22" s="139"/>
      <c r="N22" s="238"/>
      <c r="O22" s="238"/>
    </row>
    <row r="23" spans="1:15" s="28" customFormat="1" ht="39">
      <c r="A23" s="24" t="s">
        <v>30</v>
      </c>
      <c r="B23" s="25">
        <v>803</v>
      </c>
      <c r="C23" s="26" t="s">
        <v>13</v>
      </c>
      <c r="D23" s="26" t="s">
        <v>15</v>
      </c>
      <c r="E23" s="25" t="s">
        <v>21</v>
      </c>
      <c r="F23" s="25">
        <v>129</v>
      </c>
      <c r="G23" s="25"/>
      <c r="H23" s="25"/>
      <c r="I23" s="73"/>
      <c r="J23" s="27">
        <f>J24</f>
        <v>1002930.97</v>
      </c>
      <c r="K23" s="27">
        <f>K24</f>
        <v>614460.05000000005</v>
      </c>
      <c r="L23" s="9">
        <f t="shared" si="0"/>
        <v>61.266434917250592</v>
      </c>
      <c r="M23" s="139"/>
      <c r="N23" s="238"/>
      <c r="O23" s="238"/>
    </row>
    <row r="24" spans="1:15">
      <c r="A24" s="12" t="s">
        <v>271</v>
      </c>
      <c r="B24" s="22" t="s">
        <v>10</v>
      </c>
      <c r="C24" s="22" t="s">
        <v>13</v>
      </c>
      <c r="D24" s="22" t="s">
        <v>15</v>
      </c>
      <c r="E24" s="22" t="s">
        <v>21</v>
      </c>
      <c r="F24" s="22">
        <v>129</v>
      </c>
      <c r="G24" s="22"/>
      <c r="H24" s="22" t="s">
        <v>31</v>
      </c>
      <c r="I24" s="72" t="s">
        <v>0</v>
      </c>
      <c r="J24" s="23">
        <v>1002930.97</v>
      </c>
      <c r="K24" s="92">
        <v>614460.05000000005</v>
      </c>
      <c r="L24" s="228">
        <f t="shared" si="0"/>
        <v>61.266434917250592</v>
      </c>
      <c r="M24" s="142"/>
    </row>
    <row r="25" spans="1:15" ht="39">
      <c r="A25" s="13" t="s">
        <v>32</v>
      </c>
      <c r="B25" s="14" t="s">
        <v>10</v>
      </c>
      <c r="C25" s="11" t="s">
        <v>13</v>
      </c>
      <c r="D25" s="11" t="s">
        <v>33</v>
      </c>
      <c r="E25" s="11" t="s">
        <v>0</v>
      </c>
      <c r="F25" s="11" t="s">
        <v>0</v>
      </c>
      <c r="G25" s="11"/>
      <c r="H25" s="11" t="s">
        <v>0</v>
      </c>
      <c r="I25" s="15" t="s">
        <v>0</v>
      </c>
      <c r="J25" s="16">
        <f t="shared" ref="J25:K27" si="2">J26</f>
        <v>678288.66</v>
      </c>
      <c r="K25" s="16">
        <f t="shared" si="2"/>
        <v>152575.91</v>
      </c>
      <c r="L25" s="9">
        <f t="shared" si="0"/>
        <v>22.494244559536053</v>
      </c>
      <c r="M25" s="136"/>
    </row>
    <row r="26" spans="1:15">
      <c r="A26" s="17" t="s">
        <v>16</v>
      </c>
      <c r="B26" s="11" t="s">
        <v>10</v>
      </c>
      <c r="C26" s="11" t="s">
        <v>13</v>
      </c>
      <c r="D26" s="11" t="s">
        <v>33</v>
      </c>
      <c r="E26" s="11" t="s">
        <v>17</v>
      </c>
      <c r="F26" s="11" t="s">
        <v>0</v>
      </c>
      <c r="G26" s="11"/>
      <c r="H26" s="11" t="s">
        <v>0</v>
      </c>
      <c r="I26" s="15" t="s">
        <v>0</v>
      </c>
      <c r="J26" s="16">
        <f t="shared" si="2"/>
        <v>678288.66</v>
      </c>
      <c r="K26" s="16">
        <f t="shared" si="2"/>
        <v>152575.91</v>
      </c>
      <c r="L26" s="9">
        <f t="shared" si="0"/>
        <v>22.494244559536053</v>
      </c>
      <c r="M26" s="136"/>
    </row>
    <row r="27" spans="1:15" ht="52">
      <c r="A27" s="17" t="s">
        <v>18</v>
      </c>
      <c r="B27" s="11" t="s">
        <v>10</v>
      </c>
      <c r="C27" s="11" t="s">
        <v>13</v>
      </c>
      <c r="D27" s="11" t="s">
        <v>33</v>
      </c>
      <c r="E27" s="11" t="s">
        <v>19</v>
      </c>
      <c r="F27" s="11" t="s">
        <v>0</v>
      </c>
      <c r="G27" s="11"/>
      <c r="H27" s="11" t="s">
        <v>0</v>
      </c>
      <c r="I27" s="15" t="s">
        <v>0</v>
      </c>
      <c r="J27" s="16">
        <f t="shared" si="2"/>
        <v>678288.66</v>
      </c>
      <c r="K27" s="16">
        <f t="shared" si="2"/>
        <v>152575.91</v>
      </c>
      <c r="L27" s="9">
        <f t="shared" si="0"/>
        <v>22.494244559536053</v>
      </c>
      <c r="M27" s="136"/>
    </row>
    <row r="28" spans="1:15">
      <c r="A28" s="18" t="s">
        <v>34</v>
      </c>
      <c r="B28" s="19" t="s">
        <v>10</v>
      </c>
      <c r="C28" s="19" t="s">
        <v>13</v>
      </c>
      <c r="D28" s="19" t="s">
        <v>33</v>
      </c>
      <c r="E28" s="19" t="s">
        <v>35</v>
      </c>
      <c r="F28" s="19" t="s">
        <v>0</v>
      </c>
      <c r="G28" s="19"/>
      <c r="H28" s="19" t="s">
        <v>0</v>
      </c>
      <c r="I28" s="20" t="s">
        <v>0</v>
      </c>
      <c r="J28" s="21">
        <f>J29+J34+J42</f>
        <v>678288.66</v>
      </c>
      <c r="K28" s="21">
        <f>K29+K34+K42</f>
        <v>152575.91</v>
      </c>
      <c r="L28" s="9">
        <f t="shared" si="0"/>
        <v>22.494244559536053</v>
      </c>
      <c r="M28" s="137"/>
    </row>
    <row r="29" spans="1:15" ht="65">
      <c r="A29" s="17" t="s">
        <v>22</v>
      </c>
      <c r="B29" s="11" t="s">
        <v>10</v>
      </c>
      <c r="C29" s="11" t="s">
        <v>13</v>
      </c>
      <c r="D29" s="11" t="s">
        <v>33</v>
      </c>
      <c r="E29" s="11" t="s">
        <v>35</v>
      </c>
      <c r="F29" s="11" t="s">
        <v>23</v>
      </c>
      <c r="G29" s="11"/>
      <c r="H29" s="11" t="s">
        <v>0</v>
      </c>
      <c r="I29" s="15" t="s">
        <v>0</v>
      </c>
      <c r="J29" s="16">
        <f t="shared" ref="J29:K32" si="3">J30</f>
        <v>149422</v>
      </c>
      <c r="K29" s="16">
        <f t="shared" si="3"/>
        <v>0</v>
      </c>
      <c r="L29" s="9">
        <f t="shared" si="0"/>
        <v>0</v>
      </c>
      <c r="M29" s="136"/>
    </row>
    <row r="30" spans="1:15" ht="26">
      <c r="A30" s="17" t="s">
        <v>24</v>
      </c>
      <c r="B30" s="11" t="s">
        <v>10</v>
      </c>
      <c r="C30" s="11" t="s">
        <v>13</v>
      </c>
      <c r="D30" s="11" t="s">
        <v>33</v>
      </c>
      <c r="E30" s="11" t="s">
        <v>35</v>
      </c>
      <c r="F30" s="11" t="s">
        <v>25</v>
      </c>
      <c r="G30" s="11"/>
      <c r="H30" s="11" t="s">
        <v>0</v>
      </c>
      <c r="I30" s="15" t="s">
        <v>0</v>
      </c>
      <c r="J30" s="16">
        <f t="shared" si="3"/>
        <v>149422</v>
      </c>
      <c r="K30" s="16">
        <f t="shared" si="3"/>
        <v>0</v>
      </c>
      <c r="L30" s="9">
        <f t="shared" si="0"/>
        <v>0</v>
      </c>
      <c r="M30" s="136"/>
    </row>
    <row r="31" spans="1:15" ht="52">
      <c r="A31" s="10" t="s">
        <v>40</v>
      </c>
      <c r="B31" s="11" t="s">
        <v>10</v>
      </c>
      <c r="C31" s="11" t="s">
        <v>13</v>
      </c>
      <c r="D31" s="11" t="s">
        <v>33</v>
      </c>
      <c r="E31" s="11" t="s">
        <v>35</v>
      </c>
      <c r="F31" s="11" t="s">
        <v>41</v>
      </c>
      <c r="G31" s="11"/>
      <c r="H31" s="11" t="s">
        <v>0</v>
      </c>
      <c r="I31" s="15" t="s">
        <v>0</v>
      </c>
      <c r="J31" s="16">
        <f t="shared" si="3"/>
        <v>149422</v>
      </c>
      <c r="K31" s="16">
        <f t="shared" si="3"/>
        <v>0</v>
      </c>
      <c r="L31" s="9">
        <f t="shared" si="0"/>
        <v>0</v>
      </c>
      <c r="M31" s="136"/>
    </row>
    <row r="32" spans="1:15">
      <c r="A32" s="12" t="s">
        <v>255</v>
      </c>
      <c r="B32" s="22" t="s">
        <v>10</v>
      </c>
      <c r="C32" s="22" t="s">
        <v>13</v>
      </c>
      <c r="D32" s="22" t="s">
        <v>33</v>
      </c>
      <c r="E32" s="22" t="s">
        <v>35</v>
      </c>
      <c r="F32" s="22" t="s">
        <v>41</v>
      </c>
      <c r="G32" s="22"/>
      <c r="H32" s="22">
        <v>226</v>
      </c>
      <c r="I32" s="72" t="s">
        <v>0</v>
      </c>
      <c r="J32" s="23">
        <f t="shared" si="3"/>
        <v>149422</v>
      </c>
      <c r="K32" s="23">
        <f t="shared" si="3"/>
        <v>0</v>
      </c>
      <c r="L32" s="228">
        <f t="shared" si="0"/>
        <v>0</v>
      </c>
      <c r="M32" s="138"/>
    </row>
    <row r="33" spans="1:13">
      <c r="A33" s="12" t="s">
        <v>255</v>
      </c>
      <c r="B33" s="22" t="s">
        <v>10</v>
      </c>
      <c r="C33" s="22" t="s">
        <v>13</v>
      </c>
      <c r="D33" s="22" t="s">
        <v>33</v>
      </c>
      <c r="E33" s="22" t="s">
        <v>35</v>
      </c>
      <c r="F33" s="22" t="s">
        <v>41</v>
      </c>
      <c r="G33" s="22"/>
      <c r="H33" s="22">
        <v>226</v>
      </c>
      <c r="I33" s="72">
        <v>1140</v>
      </c>
      <c r="J33" s="23">
        <v>149422</v>
      </c>
      <c r="K33" s="92"/>
      <c r="L33" s="228">
        <f t="shared" si="0"/>
        <v>0</v>
      </c>
      <c r="M33" s="142"/>
    </row>
    <row r="34" spans="1:13" ht="26">
      <c r="A34" s="17" t="s">
        <v>44</v>
      </c>
      <c r="B34" s="11" t="s">
        <v>10</v>
      </c>
      <c r="C34" s="11" t="s">
        <v>13</v>
      </c>
      <c r="D34" s="11" t="s">
        <v>33</v>
      </c>
      <c r="E34" s="11" t="s">
        <v>35</v>
      </c>
      <c r="F34" s="11" t="s">
        <v>45</v>
      </c>
      <c r="G34" s="30"/>
      <c r="H34" s="30"/>
      <c r="I34" s="74"/>
      <c r="J34" s="27">
        <f>J35</f>
        <v>184046.66</v>
      </c>
      <c r="K34" s="27">
        <f>K35</f>
        <v>32117.91</v>
      </c>
      <c r="L34" s="9">
        <f t="shared" si="0"/>
        <v>17.450960533595122</v>
      </c>
      <c r="M34" s="139"/>
    </row>
    <row r="35" spans="1:13" ht="26">
      <c r="A35" s="17" t="s">
        <v>46</v>
      </c>
      <c r="B35" s="11" t="s">
        <v>10</v>
      </c>
      <c r="C35" s="11" t="s">
        <v>13</v>
      </c>
      <c r="D35" s="11" t="s">
        <v>33</v>
      </c>
      <c r="E35" s="11" t="s">
        <v>35</v>
      </c>
      <c r="F35" s="11" t="s">
        <v>47</v>
      </c>
      <c r="G35" s="30"/>
      <c r="H35" s="30"/>
      <c r="I35" s="74"/>
      <c r="J35" s="27">
        <f>J36</f>
        <v>184046.66</v>
      </c>
      <c r="K35" s="27">
        <f>K36</f>
        <v>32117.91</v>
      </c>
      <c r="L35" s="9">
        <f t="shared" si="0"/>
        <v>17.450960533595122</v>
      </c>
      <c r="M35" s="139"/>
    </row>
    <row r="36" spans="1:13" ht="26">
      <c r="A36" s="10" t="s">
        <v>55</v>
      </c>
      <c r="B36" s="11" t="s">
        <v>10</v>
      </c>
      <c r="C36" s="11" t="s">
        <v>13</v>
      </c>
      <c r="D36" s="11" t="s">
        <v>33</v>
      </c>
      <c r="E36" s="11" t="s">
        <v>35</v>
      </c>
      <c r="F36" s="11" t="s">
        <v>56</v>
      </c>
      <c r="G36" s="11"/>
      <c r="H36" s="11" t="s">
        <v>0</v>
      </c>
      <c r="I36" s="15" t="s">
        <v>0</v>
      </c>
      <c r="J36" s="16">
        <f>J37+J40</f>
        <v>184046.66</v>
      </c>
      <c r="K36" s="16">
        <f>K37+K40</f>
        <v>32117.91</v>
      </c>
      <c r="L36" s="9">
        <f t="shared" si="0"/>
        <v>17.450960533595122</v>
      </c>
      <c r="M36" s="136"/>
    </row>
    <row r="37" spans="1:13">
      <c r="A37" s="12" t="s">
        <v>255</v>
      </c>
      <c r="B37" s="22" t="s">
        <v>10</v>
      </c>
      <c r="C37" s="22" t="s">
        <v>13</v>
      </c>
      <c r="D37" s="22" t="s">
        <v>33</v>
      </c>
      <c r="E37" s="22" t="s">
        <v>35</v>
      </c>
      <c r="F37" s="22" t="s">
        <v>56</v>
      </c>
      <c r="G37" s="22"/>
      <c r="H37" s="22" t="s">
        <v>58</v>
      </c>
      <c r="I37" s="72" t="s">
        <v>0</v>
      </c>
      <c r="J37" s="23">
        <f>J38+J39</f>
        <v>110959.95</v>
      </c>
      <c r="K37" s="23">
        <f>K38+K39</f>
        <v>10959.95</v>
      </c>
      <c r="L37" s="228">
        <f t="shared" si="0"/>
        <v>9.8773926988972161</v>
      </c>
      <c r="M37" s="142"/>
    </row>
    <row r="38" spans="1:13" ht="26">
      <c r="A38" s="122" t="s">
        <v>334</v>
      </c>
      <c r="B38" s="22">
        <v>803</v>
      </c>
      <c r="C38" s="33" t="s">
        <v>13</v>
      </c>
      <c r="D38" s="22" t="s">
        <v>33</v>
      </c>
      <c r="E38" s="22" t="s">
        <v>35</v>
      </c>
      <c r="F38" s="22">
        <v>244</v>
      </c>
      <c r="G38" s="22"/>
      <c r="H38" s="22">
        <v>226</v>
      </c>
      <c r="I38" s="72">
        <v>1139</v>
      </c>
      <c r="J38" s="23">
        <v>100000</v>
      </c>
      <c r="K38" s="92"/>
      <c r="L38" s="228">
        <f t="shared" si="0"/>
        <v>0</v>
      </c>
      <c r="M38" s="142"/>
    </row>
    <row r="39" spans="1:13">
      <c r="A39" s="122" t="s">
        <v>255</v>
      </c>
      <c r="B39" s="22">
        <v>803</v>
      </c>
      <c r="C39" s="33" t="s">
        <v>13</v>
      </c>
      <c r="D39" s="22" t="s">
        <v>33</v>
      </c>
      <c r="E39" s="22" t="s">
        <v>35</v>
      </c>
      <c r="F39" s="22">
        <v>244</v>
      </c>
      <c r="G39" s="22"/>
      <c r="H39" s="22">
        <v>226</v>
      </c>
      <c r="I39" s="72">
        <v>1140</v>
      </c>
      <c r="J39" s="23">
        <v>10959.95</v>
      </c>
      <c r="K39" s="23">
        <v>10959.95</v>
      </c>
      <c r="L39" s="228">
        <f t="shared" si="0"/>
        <v>100</v>
      </c>
      <c r="M39" s="138"/>
    </row>
    <row r="40" spans="1:13">
      <c r="A40" s="12" t="s">
        <v>139</v>
      </c>
      <c r="B40" s="22" t="s">
        <v>10</v>
      </c>
      <c r="C40" s="22" t="s">
        <v>13</v>
      </c>
      <c r="D40" s="22" t="s">
        <v>33</v>
      </c>
      <c r="E40" s="22" t="s">
        <v>35</v>
      </c>
      <c r="F40" s="22" t="s">
        <v>56</v>
      </c>
      <c r="G40" s="22"/>
      <c r="H40" s="22">
        <v>340</v>
      </c>
      <c r="I40" s="72" t="s">
        <v>0</v>
      </c>
      <c r="J40" s="23">
        <f>J41</f>
        <v>73086.710000000006</v>
      </c>
      <c r="K40" s="23">
        <f>K41</f>
        <v>21157.96</v>
      </c>
      <c r="L40" s="228">
        <f t="shared" si="0"/>
        <v>28.949120845636639</v>
      </c>
      <c r="M40" s="138"/>
    </row>
    <row r="41" spans="1:13" ht="26">
      <c r="A41" s="12" t="s">
        <v>258</v>
      </c>
      <c r="B41" s="22" t="s">
        <v>10</v>
      </c>
      <c r="C41" s="22" t="s">
        <v>13</v>
      </c>
      <c r="D41" s="22" t="s">
        <v>33</v>
      </c>
      <c r="E41" s="22" t="s">
        <v>35</v>
      </c>
      <c r="F41" s="22" t="s">
        <v>56</v>
      </c>
      <c r="G41" s="22"/>
      <c r="H41" s="22">
        <v>349</v>
      </c>
      <c r="I41" s="72" t="s">
        <v>63</v>
      </c>
      <c r="J41" s="23">
        <v>73086.710000000006</v>
      </c>
      <c r="K41" s="23">
        <v>21157.96</v>
      </c>
      <c r="L41" s="228">
        <f t="shared" si="0"/>
        <v>28.949120845636639</v>
      </c>
      <c r="M41" s="138"/>
    </row>
    <row r="42" spans="1:13">
      <c r="A42" s="17" t="s">
        <v>67</v>
      </c>
      <c r="B42" s="11" t="s">
        <v>10</v>
      </c>
      <c r="C42" s="11" t="s">
        <v>13</v>
      </c>
      <c r="D42" s="11" t="s">
        <v>33</v>
      </c>
      <c r="E42" s="11" t="s">
        <v>35</v>
      </c>
      <c r="F42" s="11" t="s">
        <v>68</v>
      </c>
      <c r="G42" s="11"/>
      <c r="H42" s="11" t="s">
        <v>0</v>
      </c>
      <c r="I42" s="15" t="s">
        <v>0</v>
      </c>
      <c r="J42" s="16">
        <f t="shared" ref="J42:K44" si="4">J43</f>
        <v>344820</v>
      </c>
      <c r="K42" s="16">
        <f t="shared" si="4"/>
        <v>120458</v>
      </c>
      <c r="L42" s="9">
        <f t="shared" si="0"/>
        <v>34.933588538947859</v>
      </c>
      <c r="M42" s="136"/>
    </row>
    <row r="43" spans="1:13">
      <c r="A43" s="10" t="s">
        <v>69</v>
      </c>
      <c r="B43" s="11" t="s">
        <v>10</v>
      </c>
      <c r="C43" s="11" t="s">
        <v>13</v>
      </c>
      <c r="D43" s="11" t="s">
        <v>33</v>
      </c>
      <c r="E43" s="11" t="s">
        <v>35</v>
      </c>
      <c r="F43" s="11" t="s">
        <v>70</v>
      </c>
      <c r="G43" s="11"/>
      <c r="H43" s="11" t="s">
        <v>0</v>
      </c>
      <c r="I43" s="15" t="s">
        <v>0</v>
      </c>
      <c r="J43" s="16">
        <f t="shared" si="4"/>
        <v>344820</v>
      </c>
      <c r="K43" s="16">
        <f t="shared" si="4"/>
        <v>120458</v>
      </c>
      <c r="L43" s="9">
        <f t="shared" si="0"/>
        <v>34.933588538947859</v>
      </c>
      <c r="M43" s="136"/>
    </row>
    <row r="44" spans="1:13">
      <c r="A44" s="12" t="s">
        <v>42</v>
      </c>
      <c r="B44" s="22" t="s">
        <v>10</v>
      </c>
      <c r="C44" s="22" t="s">
        <v>13</v>
      </c>
      <c r="D44" s="22" t="s">
        <v>33</v>
      </c>
      <c r="E44" s="22" t="s">
        <v>35</v>
      </c>
      <c r="F44" s="22" t="s">
        <v>70</v>
      </c>
      <c r="G44" s="22"/>
      <c r="H44" s="22" t="s">
        <v>62</v>
      </c>
      <c r="I44" s="72" t="s">
        <v>0</v>
      </c>
      <c r="J44" s="23">
        <f t="shared" si="4"/>
        <v>344820</v>
      </c>
      <c r="K44" s="23">
        <f t="shared" si="4"/>
        <v>120458</v>
      </c>
      <c r="L44" s="228">
        <f t="shared" si="0"/>
        <v>34.933588538947859</v>
      </c>
      <c r="M44" s="138"/>
    </row>
    <row r="45" spans="1:13">
      <c r="A45" s="12" t="s">
        <v>272</v>
      </c>
      <c r="B45" s="22" t="s">
        <v>10</v>
      </c>
      <c r="C45" s="22" t="s">
        <v>13</v>
      </c>
      <c r="D45" s="22" t="s">
        <v>33</v>
      </c>
      <c r="E45" s="22" t="s">
        <v>35</v>
      </c>
      <c r="F45" s="22" t="s">
        <v>70</v>
      </c>
      <c r="G45" s="22"/>
      <c r="H45" s="22">
        <v>296</v>
      </c>
      <c r="I45" s="72" t="s">
        <v>71</v>
      </c>
      <c r="J45" s="23">
        <v>344820</v>
      </c>
      <c r="K45" s="92">
        <v>120458</v>
      </c>
      <c r="L45" s="228">
        <f t="shared" si="0"/>
        <v>34.933588538947859</v>
      </c>
      <c r="M45" s="142"/>
    </row>
    <row r="46" spans="1:13" ht="52">
      <c r="A46" s="13" t="s">
        <v>72</v>
      </c>
      <c r="B46" s="14" t="s">
        <v>10</v>
      </c>
      <c r="C46" s="11" t="s">
        <v>13</v>
      </c>
      <c r="D46" s="11" t="s">
        <v>73</v>
      </c>
      <c r="E46" s="11" t="s">
        <v>0</v>
      </c>
      <c r="F46" s="11" t="s">
        <v>0</v>
      </c>
      <c r="G46" s="11"/>
      <c r="H46" s="11" t="s">
        <v>0</v>
      </c>
      <c r="I46" s="15" t="s">
        <v>0</v>
      </c>
      <c r="J46" s="16">
        <f t="shared" ref="J46:K48" si="5">J47</f>
        <v>78555232.88000001</v>
      </c>
      <c r="K46" s="16">
        <f t="shared" si="5"/>
        <v>52547805.200000003</v>
      </c>
      <c r="L46" s="9">
        <f t="shared" si="0"/>
        <v>66.89281321369306</v>
      </c>
      <c r="M46" s="136"/>
    </row>
    <row r="47" spans="1:13">
      <c r="A47" s="17" t="s">
        <v>16</v>
      </c>
      <c r="B47" s="11" t="s">
        <v>10</v>
      </c>
      <c r="C47" s="11" t="s">
        <v>13</v>
      </c>
      <c r="D47" s="11" t="s">
        <v>73</v>
      </c>
      <c r="E47" s="11" t="s">
        <v>17</v>
      </c>
      <c r="F47" s="11" t="s">
        <v>0</v>
      </c>
      <c r="G47" s="11"/>
      <c r="H47" s="11" t="s">
        <v>0</v>
      </c>
      <c r="I47" s="15" t="s">
        <v>0</v>
      </c>
      <c r="J47" s="16">
        <f t="shared" si="5"/>
        <v>78555232.88000001</v>
      </c>
      <c r="K47" s="16">
        <f t="shared" si="5"/>
        <v>52547805.200000003</v>
      </c>
      <c r="L47" s="9">
        <f t="shared" si="0"/>
        <v>66.89281321369306</v>
      </c>
      <c r="M47" s="136"/>
    </row>
    <row r="48" spans="1:13" ht="52">
      <c r="A48" s="17" t="s">
        <v>18</v>
      </c>
      <c r="B48" s="11" t="s">
        <v>10</v>
      </c>
      <c r="C48" s="11" t="s">
        <v>13</v>
      </c>
      <c r="D48" s="11" t="s">
        <v>73</v>
      </c>
      <c r="E48" s="11" t="s">
        <v>19</v>
      </c>
      <c r="F48" s="11" t="s">
        <v>0</v>
      </c>
      <c r="G48" s="11"/>
      <c r="H48" s="11" t="s">
        <v>0</v>
      </c>
      <c r="I48" s="15" t="s">
        <v>0</v>
      </c>
      <c r="J48" s="16">
        <f t="shared" si="5"/>
        <v>78555232.88000001</v>
      </c>
      <c r="K48" s="16">
        <f t="shared" si="5"/>
        <v>52547805.200000003</v>
      </c>
      <c r="L48" s="9">
        <f t="shared" si="0"/>
        <v>66.89281321369306</v>
      </c>
      <c r="M48" s="136"/>
    </row>
    <row r="49" spans="1:15">
      <c r="A49" s="18" t="s">
        <v>34</v>
      </c>
      <c r="B49" s="19" t="s">
        <v>10</v>
      </c>
      <c r="C49" s="19" t="s">
        <v>13</v>
      </c>
      <c r="D49" s="19" t="s">
        <v>73</v>
      </c>
      <c r="E49" s="19" t="s">
        <v>35</v>
      </c>
      <c r="F49" s="19" t="s">
        <v>0</v>
      </c>
      <c r="G49" s="19"/>
      <c r="H49" s="19" t="s">
        <v>0</v>
      </c>
      <c r="I49" s="20" t="s">
        <v>0</v>
      </c>
      <c r="J49" s="21">
        <f>J50+J69+J110+J104</f>
        <v>78555232.88000001</v>
      </c>
      <c r="K49" s="21">
        <f>K50+K69+K110+K104</f>
        <v>52547805.200000003</v>
      </c>
      <c r="L49" s="9">
        <f t="shared" si="0"/>
        <v>66.89281321369306</v>
      </c>
      <c r="M49" s="137"/>
    </row>
    <row r="50" spans="1:15" ht="65">
      <c r="A50" s="17" t="s">
        <v>22</v>
      </c>
      <c r="B50" s="11" t="s">
        <v>10</v>
      </c>
      <c r="C50" s="11" t="s">
        <v>13</v>
      </c>
      <c r="D50" s="11" t="s">
        <v>73</v>
      </c>
      <c r="E50" s="11" t="s">
        <v>35</v>
      </c>
      <c r="F50" s="11" t="s">
        <v>23</v>
      </c>
      <c r="G50" s="11"/>
      <c r="H50" s="11" t="s">
        <v>0</v>
      </c>
      <c r="I50" s="15" t="s">
        <v>0</v>
      </c>
      <c r="J50" s="16">
        <f>J51</f>
        <v>70681751.420000002</v>
      </c>
      <c r="K50" s="16">
        <f>K51</f>
        <v>49075784.890000001</v>
      </c>
      <c r="L50" s="9">
        <f t="shared" si="0"/>
        <v>69.432044203864464</v>
      </c>
      <c r="M50" s="136"/>
    </row>
    <row r="51" spans="1:15" ht="26">
      <c r="A51" s="17" t="s">
        <v>24</v>
      </c>
      <c r="B51" s="11" t="s">
        <v>10</v>
      </c>
      <c r="C51" s="11" t="s">
        <v>13</v>
      </c>
      <c r="D51" s="11" t="s">
        <v>73</v>
      </c>
      <c r="E51" s="11" t="s">
        <v>35</v>
      </c>
      <c r="F51" s="11" t="s">
        <v>25</v>
      </c>
      <c r="G51" s="11"/>
      <c r="H51" s="11" t="s">
        <v>0</v>
      </c>
      <c r="I51" s="15" t="s">
        <v>0</v>
      </c>
      <c r="J51" s="16">
        <f>J52+J55+J67</f>
        <v>70681751.420000002</v>
      </c>
      <c r="K51" s="16">
        <f>K52+K55+K67</f>
        <v>49075784.890000001</v>
      </c>
      <c r="L51" s="9">
        <f t="shared" si="0"/>
        <v>69.432044203864464</v>
      </c>
      <c r="M51" s="136"/>
    </row>
    <row r="52" spans="1:15" ht="26">
      <c r="A52" s="10" t="s">
        <v>26</v>
      </c>
      <c r="B52" s="11" t="s">
        <v>10</v>
      </c>
      <c r="C52" s="11" t="s">
        <v>13</v>
      </c>
      <c r="D52" s="11" t="s">
        <v>73</v>
      </c>
      <c r="E52" s="11" t="s">
        <v>35</v>
      </c>
      <c r="F52" s="11" t="s">
        <v>28</v>
      </c>
      <c r="G52" s="11"/>
      <c r="H52" s="11" t="s">
        <v>0</v>
      </c>
      <c r="I52" s="15" t="s">
        <v>0</v>
      </c>
      <c r="J52" s="16">
        <f>J53+J54</f>
        <v>53117255.009999998</v>
      </c>
      <c r="K52" s="16">
        <f>K53+K54</f>
        <v>37174345.149999999</v>
      </c>
      <c r="L52" s="9">
        <f t="shared" si="0"/>
        <v>69.985440970173357</v>
      </c>
      <c r="M52" s="136"/>
    </row>
    <row r="53" spans="1:15">
      <c r="A53" s="12" t="s">
        <v>27</v>
      </c>
      <c r="B53" s="22" t="s">
        <v>10</v>
      </c>
      <c r="C53" s="22" t="s">
        <v>13</v>
      </c>
      <c r="D53" s="22" t="s">
        <v>73</v>
      </c>
      <c r="E53" s="22" t="s">
        <v>35</v>
      </c>
      <c r="F53" s="22" t="s">
        <v>28</v>
      </c>
      <c r="G53" s="22"/>
      <c r="H53" s="22" t="s">
        <v>29</v>
      </c>
      <c r="I53" s="72" t="s">
        <v>0</v>
      </c>
      <c r="J53" s="23">
        <v>52427567.409999996</v>
      </c>
      <c r="K53" s="92">
        <v>36569397.670000002</v>
      </c>
      <c r="L53" s="228">
        <f t="shared" si="0"/>
        <v>69.752230508838721</v>
      </c>
      <c r="M53" s="142"/>
    </row>
    <row r="54" spans="1:15" ht="26">
      <c r="A54" s="12" t="s">
        <v>262</v>
      </c>
      <c r="B54" s="22" t="s">
        <v>10</v>
      </c>
      <c r="C54" s="22" t="s">
        <v>13</v>
      </c>
      <c r="D54" s="22" t="s">
        <v>73</v>
      </c>
      <c r="E54" s="22" t="s">
        <v>35</v>
      </c>
      <c r="F54" s="22">
        <v>121</v>
      </c>
      <c r="G54" s="22"/>
      <c r="H54" s="22">
        <v>266</v>
      </c>
      <c r="I54" s="72"/>
      <c r="J54" s="23">
        <v>689687.6</v>
      </c>
      <c r="K54" s="23">
        <v>604947.48</v>
      </c>
      <c r="L54" s="228">
        <f t="shared" si="0"/>
        <v>87.713260322499636</v>
      </c>
      <c r="M54" s="138"/>
    </row>
    <row r="55" spans="1:15" ht="39">
      <c r="A55" s="10" t="s">
        <v>36</v>
      </c>
      <c r="B55" s="11" t="s">
        <v>10</v>
      </c>
      <c r="C55" s="11" t="s">
        <v>13</v>
      </c>
      <c r="D55" s="11" t="s">
        <v>73</v>
      </c>
      <c r="E55" s="11" t="s">
        <v>35</v>
      </c>
      <c r="F55" s="11" t="s">
        <v>37</v>
      </c>
      <c r="G55" s="11"/>
      <c r="H55" s="11" t="s">
        <v>0</v>
      </c>
      <c r="I55" s="15" t="s">
        <v>0</v>
      </c>
      <c r="J55" s="16">
        <f>J56+J58+J60+J64+J65</f>
        <v>2361684</v>
      </c>
      <c r="K55" s="16">
        <f>K56+K58+K60+K64+K65</f>
        <v>1744609.18</v>
      </c>
      <c r="L55" s="9">
        <f t="shared" si="0"/>
        <v>73.871406166108585</v>
      </c>
      <c r="M55" s="136"/>
    </row>
    <row r="56" spans="1:15">
      <c r="A56" s="71" t="s">
        <v>256</v>
      </c>
      <c r="B56" s="22" t="s">
        <v>10</v>
      </c>
      <c r="C56" s="22" t="s">
        <v>13</v>
      </c>
      <c r="D56" s="22" t="s">
        <v>73</v>
      </c>
      <c r="E56" s="22" t="s">
        <v>35</v>
      </c>
      <c r="F56" s="22" t="s">
        <v>37</v>
      </c>
      <c r="G56" s="22"/>
      <c r="H56" s="22" t="s">
        <v>38</v>
      </c>
      <c r="I56" s="46"/>
      <c r="J56" s="45">
        <f>J57</f>
        <v>46450</v>
      </c>
      <c r="K56" s="45">
        <f>K57</f>
        <v>37240</v>
      </c>
      <c r="L56" s="228">
        <f t="shared" si="0"/>
        <v>80.172228202368132</v>
      </c>
      <c r="M56" s="140"/>
    </row>
    <row r="57" spans="1:15">
      <c r="A57" s="71" t="s">
        <v>259</v>
      </c>
      <c r="B57" s="22" t="s">
        <v>10</v>
      </c>
      <c r="C57" s="22" t="s">
        <v>13</v>
      </c>
      <c r="D57" s="22" t="s">
        <v>73</v>
      </c>
      <c r="E57" s="22" t="s">
        <v>35</v>
      </c>
      <c r="F57" s="22" t="s">
        <v>37</v>
      </c>
      <c r="G57" s="22"/>
      <c r="H57" s="22" t="s">
        <v>38</v>
      </c>
      <c r="I57" s="46">
        <v>1104</v>
      </c>
      <c r="J57" s="45">
        <v>46450</v>
      </c>
      <c r="K57" s="45">
        <v>37240</v>
      </c>
      <c r="L57" s="228">
        <f t="shared" si="0"/>
        <v>80.172228202368132</v>
      </c>
      <c r="M57" s="140"/>
    </row>
    <row r="58" spans="1:15" ht="26">
      <c r="A58" s="71" t="s">
        <v>260</v>
      </c>
      <c r="B58" s="22" t="s">
        <v>10</v>
      </c>
      <c r="C58" s="22" t="s">
        <v>13</v>
      </c>
      <c r="D58" s="22" t="s">
        <v>73</v>
      </c>
      <c r="E58" s="22" t="s">
        <v>35</v>
      </c>
      <c r="F58" s="22" t="s">
        <v>37</v>
      </c>
      <c r="G58" s="44"/>
      <c r="H58" s="44">
        <v>214</v>
      </c>
      <c r="I58" s="46"/>
      <c r="J58" s="45">
        <f>J59</f>
        <v>2031121.09</v>
      </c>
      <c r="K58" s="45">
        <f>K59</f>
        <v>1503844.27</v>
      </c>
      <c r="L58" s="228">
        <f t="shared" si="0"/>
        <v>74.040109051302309</v>
      </c>
      <c r="M58" s="140"/>
    </row>
    <row r="59" spans="1:15">
      <c r="A59" s="71" t="s">
        <v>39</v>
      </c>
      <c r="B59" s="22" t="s">
        <v>10</v>
      </c>
      <c r="C59" s="22" t="s">
        <v>13</v>
      </c>
      <c r="D59" s="22" t="s">
        <v>73</v>
      </c>
      <c r="E59" s="22" t="s">
        <v>35</v>
      </c>
      <c r="F59" s="22" t="s">
        <v>37</v>
      </c>
      <c r="G59" s="44"/>
      <c r="H59" s="44">
        <v>214</v>
      </c>
      <c r="I59" s="46">
        <v>1101</v>
      </c>
      <c r="J59" s="45">
        <v>2031121.09</v>
      </c>
      <c r="K59" s="45">
        <v>1503844.27</v>
      </c>
      <c r="L59" s="228">
        <f t="shared" si="0"/>
        <v>74.040109051302309</v>
      </c>
      <c r="M59" s="140"/>
    </row>
    <row r="60" spans="1:15">
      <c r="A60" s="71" t="s">
        <v>255</v>
      </c>
      <c r="B60" s="22" t="s">
        <v>10</v>
      </c>
      <c r="C60" s="22" t="s">
        <v>13</v>
      </c>
      <c r="D60" s="22" t="s">
        <v>73</v>
      </c>
      <c r="E60" s="22" t="s">
        <v>35</v>
      </c>
      <c r="F60" s="22" t="s">
        <v>37</v>
      </c>
      <c r="G60" s="44"/>
      <c r="H60" s="44">
        <v>226</v>
      </c>
      <c r="I60" s="46"/>
      <c r="J60" s="45">
        <f>J61+J63+J62</f>
        <v>214827</v>
      </c>
      <c r="K60" s="45">
        <f>K61+K63+K62</f>
        <v>154239</v>
      </c>
      <c r="L60" s="228">
        <f t="shared" si="0"/>
        <v>71.796841179181399</v>
      </c>
      <c r="M60" s="140"/>
    </row>
    <row r="61" spans="1:15">
      <c r="A61" s="71" t="s">
        <v>61</v>
      </c>
      <c r="B61" s="22" t="s">
        <v>10</v>
      </c>
      <c r="C61" s="22" t="s">
        <v>13</v>
      </c>
      <c r="D61" s="22" t="s">
        <v>73</v>
      </c>
      <c r="E61" s="22" t="s">
        <v>35</v>
      </c>
      <c r="F61" s="22" t="s">
        <v>37</v>
      </c>
      <c r="G61" s="44"/>
      <c r="H61" s="44">
        <v>226</v>
      </c>
      <c r="I61" s="46">
        <v>1104</v>
      </c>
      <c r="J61" s="45">
        <v>169750</v>
      </c>
      <c r="K61" s="45">
        <v>116464</v>
      </c>
      <c r="L61" s="228">
        <f t="shared" si="0"/>
        <v>68.609131075110454</v>
      </c>
      <c r="M61" s="140"/>
    </row>
    <row r="62" spans="1:15" s="80" customFormat="1" ht="26">
      <c r="A62" s="12" t="s">
        <v>420</v>
      </c>
      <c r="B62" s="22" t="s">
        <v>10</v>
      </c>
      <c r="C62" s="22" t="s">
        <v>13</v>
      </c>
      <c r="D62" s="22" t="s">
        <v>73</v>
      </c>
      <c r="E62" s="22" t="s">
        <v>35</v>
      </c>
      <c r="F62" s="22" t="s">
        <v>37</v>
      </c>
      <c r="G62" s="44"/>
      <c r="H62" s="44">
        <v>226</v>
      </c>
      <c r="I62" s="46">
        <v>1139</v>
      </c>
      <c r="J62" s="45">
        <v>7500</v>
      </c>
      <c r="K62" s="45">
        <v>7500</v>
      </c>
      <c r="L62" s="228">
        <f t="shared" si="0"/>
        <v>100</v>
      </c>
      <c r="M62" s="140"/>
      <c r="N62" s="127"/>
      <c r="O62" s="127"/>
    </row>
    <row r="63" spans="1:15" s="80" customFormat="1">
      <c r="A63" s="71" t="s">
        <v>61</v>
      </c>
      <c r="B63" s="22" t="s">
        <v>10</v>
      </c>
      <c r="C63" s="22" t="s">
        <v>13</v>
      </c>
      <c r="D63" s="22" t="s">
        <v>73</v>
      </c>
      <c r="E63" s="22" t="s">
        <v>35</v>
      </c>
      <c r="F63" s="22" t="s">
        <v>37</v>
      </c>
      <c r="G63" s="44"/>
      <c r="H63" s="44">
        <v>226</v>
      </c>
      <c r="I63" s="46">
        <v>1140</v>
      </c>
      <c r="J63" s="45">
        <v>37577</v>
      </c>
      <c r="K63" s="45">
        <v>30275</v>
      </c>
      <c r="L63" s="228">
        <f t="shared" ref="L63:L87" si="6">K63/J63*100</f>
        <v>80.567900577480913</v>
      </c>
      <c r="M63" s="140"/>
      <c r="N63" s="127"/>
      <c r="O63" s="127"/>
    </row>
    <row r="64" spans="1:15" s="80" customFormat="1" ht="26">
      <c r="A64" s="12" t="s">
        <v>262</v>
      </c>
      <c r="B64" s="22" t="s">
        <v>10</v>
      </c>
      <c r="C64" s="22" t="s">
        <v>13</v>
      </c>
      <c r="D64" s="22" t="s">
        <v>73</v>
      </c>
      <c r="E64" s="22" t="s">
        <v>35</v>
      </c>
      <c r="F64" s="22">
        <v>122</v>
      </c>
      <c r="G64" s="22"/>
      <c r="H64" s="22">
        <v>266</v>
      </c>
      <c r="I64" s="57"/>
      <c r="J64" s="45">
        <v>20000</v>
      </c>
      <c r="K64" s="92"/>
      <c r="L64" s="228">
        <f t="shared" si="6"/>
        <v>0</v>
      </c>
      <c r="M64" s="142"/>
      <c r="N64" s="127"/>
      <c r="O64" s="127"/>
    </row>
    <row r="65" spans="1:15" s="80" customFormat="1">
      <c r="A65" s="122" t="s">
        <v>261</v>
      </c>
      <c r="B65" s="22" t="s">
        <v>10</v>
      </c>
      <c r="C65" s="22" t="s">
        <v>13</v>
      </c>
      <c r="D65" s="22" t="s">
        <v>73</v>
      </c>
      <c r="E65" s="22" t="s">
        <v>35</v>
      </c>
      <c r="F65" s="22">
        <v>122</v>
      </c>
      <c r="G65" s="22"/>
      <c r="H65" s="22">
        <v>267</v>
      </c>
      <c r="I65" s="46"/>
      <c r="J65" s="45">
        <f>J66</f>
        <v>49285.91</v>
      </c>
      <c r="K65" s="45">
        <f>K66</f>
        <v>49285.91</v>
      </c>
      <c r="L65" s="228">
        <f t="shared" si="6"/>
        <v>100</v>
      </c>
      <c r="M65" s="140"/>
      <c r="N65" s="127"/>
      <c r="O65" s="127"/>
    </row>
    <row r="66" spans="1:15" s="80" customFormat="1">
      <c r="A66" s="122" t="s">
        <v>220</v>
      </c>
      <c r="B66" s="22" t="s">
        <v>10</v>
      </c>
      <c r="C66" s="22" t="s">
        <v>13</v>
      </c>
      <c r="D66" s="22" t="s">
        <v>73</v>
      </c>
      <c r="E66" s="22" t="s">
        <v>35</v>
      </c>
      <c r="F66" s="22">
        <v>122</v>
      </c>
      <c r="G66" s="22"/>
      <c r="H66" s="22">
        <v>267</v>
      </c>
      <c r="I66" s="46">
        <v>1142</v>
      </c>
      <c r="J66" s="45">
        <v>49285.91</v>
      </c>
      <c r="K66" s="45">
        <v>49285.91</v>
      </c>
      <c r="L66" s="228">
        <f t="shared" si="6"/>
        <v>100</v>
      </c>
      <c r="M66" s="140"/>
      <c r="N66" s="127"/>
      <c r="O66" s="127"/>
    </row>
    <row r="67" spans="1:15" ht="39">
      <c r="A67" s="24" t="s">
        <v>30</v>
      </c>
      <c r="B67" s="25">
        <v>803</v>
      </c>
      <c r="C67" s="26" t="s">
        <v>13</v>
      </c>
      <c r="D67" s="26" t="s">
        <v>73</v>
      </c>
      <c r="E67" s="32" t="s">
        <v>21</v>
      </c>
      <c r="F67" s="25">
        <v>129</v>
      </c>
      <c r="G67" s="25"/>
      <c r="H67" s="22"/>
      <c r="I67" s="72"/>
      <c r="J67" s="27">
        <f>J68</f>
        <v>15202812.41</v>
      </c>
      <c r="K67" s="27">
        <f>K68</f>
        <v>10156830.560000001</v>
      </c>
      <c r="L67" s="9">
        <f t="shared" si="6"/>
        <v>66.808892237064711</v>
      </c>
      <c r="M67" s="139"/>
    </row>
    <row r="68" spans="1:15">
      <c r="A68" s="12" t="s">
        <v>271</v>
      </c>
      <c r="B68" s="22" t="s">
        <v>10</v>
      </c>
      <c r="C68" s="22" t="s">
        <v>13</v>
      </c>
      <c r="D68" s="22" t="s">
        <v>73</v>
      </c>
      <c r="E68" s="22" t="s">
        <v>35</v>
      </c>
      <c r="F68" s="22">
        <v>129</v>
      </c>
      <c r="G68" s="22"/>
      <c r="H68" s="22" t="s">
        <v>31</v>
      </c>
      <c r="I68" s="72" t="s">
        <v>0</v>
      </c>
      <c r="J68" s="23">
        <v>15202812.41</v>
      </c>
      <c r="K68" s="92">
        <v>10156830.560000001</v>
      </c>
      <c r="L68" s="9">
        <f t="shared" si="6"/>
        <v>66.808892237064711</v>
      </c>
      <c r="M68" s="142"/>
    </row>
    <row r="69" spans="1:15" ht="26">
      <c r="A69" s="17" t="s">
        <v>44</v>
      </c>
      <c r="B69" s="11" t="s">
        <v>10</v>
      </c>
      <c r="C69" s="11" t="s">
        <v>13</v>
      </c>
      <c r="D69" s="11" t="s">
        <v>73</v>
      </c>
      <c r="E69" s="11" t="s">
        <v>35</v>
      </c>
      <c r="F69" s="11" t="s">
        <v>45</v>
      </c>
      <c r="G69" s="11"/>
      <c r="H69" s="11" t="s">
        <v>0</v>
      </c>
      <c r="I69" s="15" t="s">
        <v>0</v>
      </c>
      <c r="J69" s="16">
        <f>J70</f>
        <v>5537244.6800000006</v>
      </c>
      <c r="K69" s="16">
        <f>K70</f>
        <v>2796468.1500000004</v>
      </c>
      <c r="L69" s="9">
        <f t="shared" si="6"/>
        <v>50.502882057940781</v>
      </c>
      <c r="M69" s="136"/>
    </row>
    <row r="70" spans="1:15" ht="26">
      <c r="A70" s="17" t="s">
        <v>46</v>
      </c>
      <c r="B70" s="11" t="s">
        <v>10</v>
      </c>
      <c r="C70" s="11" t="s">
        <v>13</v>
      </c>
      <c r="D70" s="11" t="s">
        <v>73</v>
      </c>
      <c r="E70" s="11" t="s">
        <v>35</v>
      </c>
      <c r="F70" s="11" t="s">
        <v>47</v>
      </c>
      <c r="G70" s="11"/>
      <c r="H70" s="11" t="s">
        <v>0</v>
      </c>
      <c r="I70" s="15" t="s">
        <v>0</v>
      </c>
      <c r="J70" s="16">
        <f>J71+J81+J100</f>
        <v>5537244.6800000006</v>
      </c>
      <c r="K70" s="16">
        <f>K71+K81+K100</f>
        <v>2796468.1500000004</v>
      </c>
      <c r="L70" s="9">
        <f t="shared" si="6"/>
        <v>50.502882057940781</v>
      </c>
      <c r="M70" s="136"/>
    </row>
    <row r="71" spans="1:15" ht="26">
      <c r="A71" s="10" t="s">
        <v>48</v>
      </c>
      <c r="B71" s="11" t="s">
        <v>10</v>
      </c>
      <c r="C71" s="11" t="s">
        <v>13</v>
      </c>
      <c r="D71" s="11" t="s">
        <v>73</v>
      </c>
      <c r="E71" s="11" t="s">
        <v>35</v>
      </c>
      <c r="F71" s="11" t="s">
        <v>49</v>
      </c>
      <c r="G71" s="11"/>
      <c r="H71" s="11" t="s">
        <v>0</v>
      </c>
      <c r="I71" s="15" t="s">
        <v>0</v>
      </c>
      <c r="J71" s="16">
        <f>J72+J73+J77+J79+J75</f>
        <v>1473251.33</v>
      </c>
      <c r="K71" s="16">
        <f>K72+K73+K77+K79+K75</f>
        <v>927195.03</v>
      </c>
      <c r="L71" s="9">
        <f t="shared" si="6"/>
        <v>62.935292242363019</v>
      </c>
      <c r="M71" s="136"/>
    </row>
    <row r="72" spans="1:15">
      <c r="A72" s="12" t="s">
        <v>50</v>
      </c>
      <c r="B72" s="22" t="s">
        <v>10</v>
      </c>
      <c r="C72" s="22" t="s">
        <v>13</v>
      </c>
      <c r="D72" s="22" t="s">
        <v>73</v>
      </c>
      <c r="E72" s="22" t="s">
        <v>35</v>
      </c>
      <c r="F72" s="22" t="s">
        <v>49</v>
      </c>
      <c r="G72" s="22"/>
      <c r="H72" s="22" t="s">
        <v>51</v>
      </c>
      <c r="I72" s="72" t="s">
        <v>0</v>
      </c>
      <c r="J72" s="23">
        <v>350972.15999999997</v>
      </c>
      <c r="K72" s="23">
        <v>168407.14</v>
      </c>
      <c r="L72" s="228">
        <f t="shared" si="6"/>
        <v>47.98304800016048</v>
      </c>
      <c r="M72" s="138"/>
    </row>
    <row r="73" spans="1:15">
      <c r="A73" s="12" t="s">
        <v>74</v>
      </c>
      <c r="B73" s="22" t="s">
        <v>10</v>
      </c>
      <c r="C73" s="22" t="s">
        <v>13</v>
      </c>
      <c r="D73" s="22" t="s">
        <v>73</v>
      </c>
      <c r="E73" s="22" t="s">
        <v>35</v>
      </c>
      <c r="F73" s="22">
        <v>242</v>
      </c>
      <c r="G73" s="22"/>
      <c r="H73" s="22" t="s">
        <v>75</v>
      </c>
      <c r="I73" s="72"/>
      <c r="J73" s="23">
        <f>J74</f>
        <v>120000</v>
      </c>
      <c r="K73" s="23">
        <f>K74</f>
        <v>109200</v>
      </c>
      <c r="L73" s="228">
        <f t="shared" si="6"/>
        <v>91</v>
      </c>
      <c r="M73" s="138"/>
    </row>
    <row r="74" spans="1:15" s="101" customFormat="1" ht="26">
      <c r="A74" s="12" t="s">
        <v>76</v>
      </c>
      <c r="B74" s="22" t="s">
        <v>10</v>
      </c>
      <c r="C74" s="22" t="s">
        <v>13</v>
      </c>
      <c r="D74" s="22" t="s">
        <v>73</v>
      </c>
      <c r="E74" s="22" t="s">
        <v>35</v>
      </c>
      <c r="F74" s="22">
        <v>242</v>
      </c>
      <c r="G74" s="22"/>
      <c r="H74" s="22" t="s">
        <v>75</v>
      </c>
      <c r="I74" s="72">
        <v>1129</v>
      </c>
      <c r="J74" s="23">
        <v>120000</v>
      </c>
      <c r="K74" s="23">
        <v>109200</v>
      </c>
      <c r="L74" s="228">
        <f t="shared" si="6"/>
        <v>91</v>
      </c>
      <c r="M74" s="138"/>
      <c r="N74" s="239"/>
      <c r="O74" s="239"/>
    </row>
    <row r="75" spans="1:15">
      <c r="A75" s="12" t="s">
        <v>255</v>
      </c>
      <c r="B75" s="22" t="s">
        <v>10</v>
      </c>
      <c r="C75" s="22" t="s">
        <v>13</v>
      </c>
      <c r="D75" s="22" t="s">
        <v>73</v>
      </c>
      <c r="E75" s="22" t="s">
        <v>35</v>
      </c>
      <c r="F75" s="22">
        <v>242</v>
      </c>
      <c r="G75" s="22"/>
      <c r="H75" s="22">
        <v>226</v>
      </c>
      <c r="I75" s="72"/>
      <c r="J75" s="23">
        <f>J76</f>
        <v>785033</v>
      </c>
      <c r="K75" s="23">
        <f>K76</f>
        <v>432341.72</v>
      </c>
      <c r="L75" s="228">
        <f t="shared" si="6"/>
        <v>55.073063170592832</v>
      </c>
      <c r="M75" s="138"/>
    </row>
    <row r="76" spans="1:15">
      <c r="A76" s="12" t="s">
        <v>264</v>
      </c>
      <c r="B76" s="22" t="s">
        <v>10</v>
      </c>
      <c r="C76" s="22" t="s">
        <v>13</v>
      </c>
      <c r="D76" s="22" t="s">
        <v>73</v>
      </c>
      <c r="E76" s="22" t="s">
        <v>35</v>
      </c>
      <c r="F76" s="22">
        <v>242</v>
      </c>
      <c r="G76" s="22"/>
      <c r="H76" s="22">
        <v>226</v>
      </c>
      <c r="I76" s="72">
        <v>1136</v>
      </c>
      <c r="J76" s="23">
        <v>785033</v>
      </c>
      <c r="K76" s="23">
        <v>432341.72</v>
      </c>
      <c r="L76" s="228">
        <f t="shared" si="6"/>
        <v>55.073063170592832</v>
      </c>
      <c r="M76" s="138"/>
    </row>
    <row r="77" spans="1:15">
      <c r="A77" s="12" t="s">
        <v>64</v>
      </c>
      <c r="B77" s="22" t="s">
        <v>10</v>
      </c>
      <c r="C77" s="22" t="s">
        <v>13</v>
      </c>
      <c r="D77" s="22" t="s">
        <v>73</v>
      </c>
      <c r="E77" s="22" t="s">
        <v>35</v>
      </c>
      <c r="F77" s="22" t="s">
        <v>49</v>
      </c>
      <c r="G77" s="22"/>
      <c r="H77" s="22" t="s">
        <v>65</v>
      </c>
      <c r="I77" s="72" t="s">
        <v>0</v>
      </c>
      <c r="J77" s="23">
        <f>J78</f>
        <v>197322</v>
      </c>
      <c r="K77" s="23">
        <f>K78</f>
        <v>197322</v>
      </c>
      <c r="L77" s="228">
        <f t="shared" si="6"/>
        <v>100</v>
      </c>
      <c r="M77" s="138"/>
    </row>
    <row r="78" spans="1:15">
      <c r="A78" s="12" t="s">
        <v>77</v>
      </c>
      <c r="B78" s="22" t="s">
        <v>10</v>
      </c>
      <c r="C78" s="22" t="s">
        <v>13</v>
      </c>
      <c r="D78" s="22" t="s">
        <v>73</v>
      </c>
      <c r="E78" s="22" t="s">
        <v>35</v>
      </c>
      <c r="F78" s="22" t="s">
        <v>49</v>
      </c>
      <c r="G78" s="22"/>
      <c r="H78" s="22" t="s">
        <v>65</v>
      </c>
      <c r="I78" s="72" t="s">
        <v>66</v>
      </c>
      <c r="J78" s="23">
        <v>197322</v>
      </c>
      <c r="K78" s="23">
        <v>197322</v>
      </c>
      <c r="L78" s="228">
        <f t="shared" si="6"/>
        <v>100</v>
      </c>
      <c r="M78" s="138"/>
    </row>
    <row r="79" spans="1:15">
      <c r="A79" s="12" t="s">
        <v>274</v>
      </c>
      <c r="B79" s="22" t="s">
        <v>10</v>
      </c>
      <c r="C79" s="22" t="s">
        <v>13</v>
      </c>
      <c r="D79" s="22" t="s">
        <v>73</v>
      </c>
      <c r="E79" s="22" t="s">
        <v>35</v>
      </c>
      <c r="F79" s="22" t="s">
        <v>49</v>
      </c>
      <c r="G79" s="22"/>
      <c r="H79" s="22">
        <v>340</v>
      </c>
      <c r="I79" s="72" t="s">
        <v>0</v>
      </c>
      <c r="J79" s="23">
        <f>J80</f>
        <v>19924.169999999998</v>
      </c>
      <c r="K79" s="23">
        <f>K80</f>
        <v>19924.169999999998</v>
      </c>
      <c r="L79" s="228">
        <f t="shared" si="6"/>
        <v>100</v>
      </c>
      <c r="M79" s="138"/>
    </row>
    <row r="80" spans="1:15" ht="26">
      <c r="A80" s="12" t="s">
        <v>263</v>
      </c>
      <c r="B80" s="22" t="s">
        <v>10</v>
      </c>
      <c r="C80" s="22" t="s">
        <v>13</v>
      </c>
      <c r="D80" s="22" t="s">
        <v>73</v>
      </c>
      <c r="E80" s="22" t="s">
        <v>35</v>
      </c>
      <c r="F80" s="22" t="s">
        <v>49</v>
      </c>
      <c r="G80" s="22"/>
      <c r="H80" s="22">
        <v>346</v>
      </c>
      <c r="I80" s="72" t="s">
        <v>54</v>
      </c>
      <c r="J80" s="23">
        <v>19924.169999999998</v>
      </c>
      <c r="K80" s="23">
        <v>19924.169999999998</v>
      </c>
      <c r="L80" s="228">
        <f t="shared" si="6"/>
        <v>100</v>
      </c>
      <c r="M80" s="138"/>
    </row>
    <row r="81" spans="1:13" ht="26">
      <c r="A81" s="10" t="s">
        <v>55</v>
      </c>
      <c r="B81" s="11" t="s">
        <v>10</v>
      </c>
      <c r="C81" s="11" t="s">
        <v>13</v>
      </c>
      <c r="D81" s="11" t="s">
        <v>73</v>
      </c>
      <c r="E81" s="11" t="s">
        <v>35</v>
      </c>
      <c r="F81" s="11" t="s">
        <v>56</v>
      </c>
      <c r="G81" s="11"/>
      <c r="H81" s="11" t="s">
        <v>0</v>
      </c>
      <c r="I81" s="15" t="s">
        <v>0</v>
      </c>
      <c r="J81" s="16">
        <f>J82+J83+J87+J90+J95+J97</f>
        <v>1031440.7000000001</v>
      </c>
      <c r="K81" s="16">
        <f>K82+K83+K87+K90+K95+K97</f>
        <v>544503.53</v>
      </c>
      <c r="L81" s="9">
        <f t="shared" si="6"/>
        <v>52.790580204950224</v>
      </c>
      <c r="M81" s="136"/>
    </row>
    <row r="82" spans="1:13">
      <c r="A82" s="12" t="s">
        <v>50</v>
      </c>
      <c r="B82" s="22" t="s">
        <v>10</v>
      </c>
      <c r="C82" s="22" t="s">
        <v>13</v>
      </c>
      <c r="D82" s="22" t="s">
        <v>73</v>
      </c>
      <c r="E82" s="22" t="s">
        <v>35</v>
      </c>
      <c r="F82" s="22" t="s">
        <v>56</v>
      </c>
      <c r="G82" s="22"/>
      <c r="H82" s="22" t="s">
        <v>51</v>
      </c>
      <c r="I82" s="72" t="s">
        <v>0</v>
      </c>
      <c r="J82" s="23">
        <v>55000</v>
      </c>
      <c r="K82" s="23">
        <v>55000</v>
      </c>
      <c r="L82" s="228">
        <f t="shared" si="6"/>
        <v>100</v>
      </c>
      <c r="M82" s="138"/>
    </row>
    <row r="83" spans="1:13">
      <c r="A83" s="12" t="s">
        <v>82</v>
      </c>
      <c r="B83" s="22" t="s">
        <v>10</v>
      </c>
      <c r="C83" s="22" t="s">
        <v>13</v>
      </c>
      <c r="D83" s="22" t="s">
        <v>73</v>
      </c>
      <c r="E83" s="22" t="s">
        <v>35</v>
      </c>
      <c r="F83" s="22" t="s">
        <v>56</v>
      </c>
      <c r="G83" s="22"/>
      <c r="H83" s="22" t="s">
        <v>83</v>
      </c>
      <c r="I83" s="72" t="s">
        <v>0</v>
      </c>
      <c r="J83" s="23">
        <f>J84+J85+J86</f>
        <v>102832.69</v>
      </c>
      <c r="K83" s="23">
        <f>K84+K85+K86</f>
        <v>56071.829999999994</v>
      </c>
      <c r="L83" s="228">
        <f t="shared" si="6"/>
        <v>54.527242261191446</v>
      </c>
      <c r="M83" s="138"/>
    </row>
    <row r="84" spans="1:13" ht="26">
      <c r="A84" s="12" t="s">
        <v>88</v>
      </c>
      <c r="B84" s="22" t="s">
        <v>10</v>
      </c>
      <c r="C84" s="22" t="s">
        <v>13</v>
      </c>
      <c r="D84" s="22" t="s">
        <v>73</v>
      </c>
      <c r="E84" s="22" t="s">
        <v>35</v>
      </c>
      <c r="F84" s="22" t="s">
        <v>56</v>
      </c>
      <c r="G84" s="22"/>
      <c r="H84" s="22" t="s">
        <v>83</v>
      </c>
      <c r="I84" s="72" t="s">
        <v>89</v>
      </c>
      <c r="J84" s="23">
        <v>31464.23</v>
      </c>
      <c r="K84" s="23">
        <v>21913.67</v>
      </c>
      <c r="L84" s="228">
        <f t="shared" si="6"/>
        <v>69.646293584810422</v>
      </c>
      <c r="M84" s="138"/>
    </row>
    <row r="85" spans="1:13">
      <c r="A85" s="12" t="s">
        <v>90</v>
      </c>
      <c r="B85" s="22" t="s">
        <v>10</v>
      </c>
      <c r="C85" s="22" t="s">
        <v>13</v>
      </c>
      <c r="D85" s="22" t="s">
        <v>73</v>
      </c>
      <c r="E85" s="22" t="s">
        <v>35</v>
      </c>
      <c r="F85" s="22" t="s">
        <v>56</v>
      </c>
      <c r="G85" s="22"/>
      <c r="H85" s="22" t="s">
        <v>83</v>
      </c>
      <c r="I85" s="72" t="s">
        <v>91</v>
      </c>
      <c r="J85" s="23">
        <v>17700.05</v>
      </c>
      <c r="K85" s="23">
        <v>11497.88</v>
      </c>
      <c r="L85" s="228">
        <f t="shared" si="6"/>
        <v>64.959590509631326</v>
      </c>
      <c r="M85" s="138"/>
    </row>
    <row r="86" spans="1:13">
      <c r="A86" s="12" t="s">
        <v>305</v>
      </c>
      <c r="B86" s="22" t="s">
        <v>10</v>
      </c>
      <c r="C86" s="22" t="s">
        <v>13</v>
      </c>
      <c r="D86" s="22" t="s">
        <v>73</v>
      </c>
      <c r="E86" s="22" t="s">
        <v>35</v>
      </c>
      <c r="F86" s="22" t="s">
        <v>56</v>
      </c>
      <c r="G86" s="22"/>
      <c r="H86" s="22" t="s">
        <v>83</v>
      </c>
      <c r="I86" s="72">
        <v>1127</v>
      </c>
      <c r="J86" s="23">
        <v>53668.41</v>
      </c>
      <c r="K86" s="23">
        <v>22660.28</v>
      </c>
      <c r="L86" s="228">
        <f t="shared" si="6"/>
        <v>42.222752639774491</v>
      </c>
      <c r="M86" s="138"/>
    </row>
    <row r="87" spans="1:13">
      <c r="A87" s="12" t="s">
        <v>74</v>
      </c>
      <c r="B87" s="22" t="s">
        <v>10</v>
      </c>
      <c r="C87" s="22" t="s">
        <v>13</v>
      </c>
      <c r="D87" s="22" t="s">
        <v>73</v>
      </c>
      <c r="E87" s="22" t="s">
        <v>35</v>
      </c>
      <c r="F87" s="22" t="s">
        <v>56</v>
      </c>
      <c r="G87" s="22"/>
      <c r="H87" s="22" t="s">
        <v>75</v>
      </c>
      <c r="I87" s="72" t="s">
        <v>0</v>
      </c>
      <c r="J87" s="23">
        <f>J88+J89</f>
        <v>46311.92</v>
      </c>
      <c r="K87" s="23">
        <f>K88+K89</f>
        <v>20691.28</v>
      </c>
      <c r="L87" s="228">
        <f t="shared" si="6"/>
        <v>44.678087196557605</v>
      </c>
      <c r="M87" s="138"/>
    </row>
    <row r="88" spans="1:13" ht="26">
      <c r="A88" s="12" t="s">
        <v>76</v>
      </c>
      <c r="B88" s="22" t="s">
        <v>10</v>
      </c>
      <c r="C88" s="22" t="s">
        <v>13</v>
      </c>
      <c r="D88" s="22" t="s">
        <v>73</v>
      </c>
      <c r="E88" s="22" t="s">
        <v>35</v>
      </c>
      <c r="F88" s="22" t="s">
        <v>56</v>
      </c>
      <c r="G88" s="22"/>
      <c r="H88" s="22" t="s">
        <v>75</v>
      </c>
      <c r="I88" s="72" t="s">
        <v>92</v>
      </c>
      <c r="J88" s="23">
        <v>35000</v>
      </c>
      <c r="K88" s="23">
        <v>13150</v>
      </c>
      <c r="L88" s="228">
        <f t="shared" ref="L88:L114" si="7">K88/J88*100</f>
        <v>37.571428571428569</v>
      </c>
      <c r="M88" s="138"/>
    </row>
    <row r="89" spans="1:13">
      <c r="A89" s="12" t="s">
        <v>93</v>
      </c>
      <c r="B89" s="22" t="s">
        <v>10</v>
      </c>
      <c r="C89" s="22" t="s">
        <v>13</v>
      </c>
      <c r="D89" s="22" t="s">
        <v>73</v>
      </c>
      <c r="E89" s="22" t="s">
        <v>35</v>
      </c>
      <c r="F89" s="22" t="s">
        <v>56</v>
      </c>
      <c r="G89" s="22"/>
      <c r="H89" s="22" t="s">
        <v>75</v>
      </c>
      <c r="I89" s="72" t="s">
        <v>94</v>
      </c>
      <c r="J89" s="23">
        <v>11311.92</v>
      </c>
      <c r="K89" s="23">
        <v>7541.28</v>
      </c>
      <c r="L89" s="228">
        <f t="shared" si="7"/>
        <v>66.666666666666657</v>
      </c>
      <c r="M89" s="138"/>
    </row>
    <row r="90" spans="1:13">
      <c r="A90" s="12" t="s">
        <v>57</v>
      </c>
      <c r="B90" s="22" t="s">
        <v>10</v>
      </c>
      <c r="C90" s="22" t="s">
        <v>13</v>
      </c>
      <c r="D90" s="22" t="s">
        <v>73</v>
      </c>
      <c r="E90" s="22" t="s">
        <v>35</v>
      </c>
      <c r="F90" s="22" t="s">
        <v>56</v>
      </c>
      <c r="G90" s="22"/>
      <c r="H90" s="22" t="s">
        <v>58</v>
      </c>
      <c r="I90" s="72" t="s">
        <v>0</v>
      </c>
      <c r="J90" s="23">
        <f>J91+J92+J94+J93</f>
        <v>340848.2</v>
      </c>
      <c r="K90" s="23">
        <f>K91+K92+K94+K93</f>
        <v>132303.76</v>
      </c>
      <c r="L90" s="228">
        <f t="shared" si="7"/>
        <v>38.816035994909171</v>
      </c>
      <c r="M90" s="138"/>
    </row>
    <row r="91" spans="1:13" ht="26">
      <c r="A91" s="12" t="s">
        <v>95</v>
      </c>
      <c r="B91" s="22" t="s">
        <v>10</v>
      </c>
      <c r="C91" s="22" t="s">
        <v>13</v>
      </c>
      <c r="D91" s="22" t="s">
        <v>73</v>
      </c>
      <c r="E91" s="22" t="s">
        <v>35</v>
      </c>
      <c r="F91" s="22" t="s">
        <v>56</v>
      </c>
      <c r="G91" s="22"/>
      <c r="H91" s="22" t="s">
        <v>58</v>
      </c>
      <c r="I91" s="72" t="s">
        <v>96</v>
      </c>
      <c r="J91" s="23">
        <v>78395.520000000004</v>
      </c>
      <c r="K91" s="23">
        <v>52263.68</v>
      </c>
      <c r="L91" s="228">
        <f t="shared" si="7"/>
        <v>66.666666666666657</v>
      </c>
      <c r="M91" s="138"/>
    </row>
    <row r="92" spans="1:13">
      <c r="A92" s="12" t="s">
        <v>59</v>
      </c>
      <c r="B92" s="22" t="s">
        <v>10</v>
      </c>
      <c r="C92" s="22" t="s">
        <v>13</v>
      </c>
      <c r="D92" s="22" t="s">
        <v>73</v>
      </c>
      <c r="E92" s="22" t="s">
        <v>35</v>
      </c>
      <c r="F92" s="22" t="s">
        <v>56</v>
      </c>
      <c r="G92" s="22"/>
      <c r="H92" s="22" t="s">
        <v>58</v>
      </c>
      <c r="I92" s="72" t="s">
        <v>60</v>
      </c>
      <c r="J92" s="23">
        <v>34056.68</v>
      </c>
      <c r="K92" s="23">
        <v>19948.080000000002</v>
      </c>
      <c r="L92" s="228">
        <f t="shared" si="7"/>
        <v>58.573178595212461</v>
      </c>
      <c r="M92" s="138"/>
    </row>
    <row r="93" spans="1:13" ht="26">
      <c r="A93" s="12" t="s">
        <v>334</v>
      </c>
      <c r="B93" s="22" t="s">
        <v>10</v>
      </c>
      <c r="C93" s="22" t="s">
        <v>13</v>
      </c>
      <c r="D93" s="22" t="s">
        <v>73</v>
      </c>
      <c r="E93" s="22" t="s">
        <v>35</v>
      </c>
      <c r="F93" s="22" t="s">
        <v>56</v>
      </c>
      <c r="G93" s="22"/>
      <c r="H93" s="22" t="s">
        <v>58</v>
      </c>
      <c r="I93" s="72">
        <v>1139</v>
      </c>
      <c r="J93" s="23">
        <v>92500</v>
      </c>
      <c r="K93" s="92"/>
      <c r="L93" s="228">
        <f t="shared" si="7"/>
        <v>0</v>
      </c>
      <c r="M93" s="142"/>
    </row>
    <row r="94" spans="1:13">
      <c r="A94" s="12" t="s">
        <v>97</v>
      </c>
      <c r="B94" s="22" t="s">
        <v>10</v>
      </c>
      <c r="C94" s="22" t="s">
        <v>13</v>
      </c>
      <c r="D94" s="22" t="s">
        <v>73</v>
      </c>
      <c r="E94" s="22" t="s">
        <v>35</v>
      </c>
      <c r="F94" s="22" t="s">
        <v>56</v>
      </c>
      <c r="G94" s="22"/>
      <c r="H94" s="22" t="s">
        <v>58</v>
      </c>
      <c r="I94" s="72" t="s">
        <v>98</v>
      </c>
      <c r="J94" s="23">
        <v>135896</v>
      </c>
      <c r="K94" s="23">
        <v>60092</v>
      </c>
      <c r="L94" s="228">
        <f t="shared" si="7"/>
        <v>44.219108730205456</v>
      </c>
      <c r="M94" s="138"/>
    </row>
    <row r="95" spans="1:13">
      <c r="A95" s="12" t="s">
        <v>137</v>
      </c>
      <c r="B95" s="22" t="s">
        <v>10</v>
      </c>
      <c r="C95" s="22" t="s">
        <v>13</v>
      </c>
      <c r="D95" s="22" t="s">
        <v>73</v>
      </c>
      <c r="E95" s="22" t="s">
        <v>35</v>
      </c>
      <c r="F95" s="22" t="s">
        <v>56</v>
      </c>
      <c r="G95" s="22"/>
      <c r="H95" s="22">
        <v>310</v>
      </c>
      <c r="I95" s="72"/>
      <c r="J95" s="23">
        <f>J96</f>
        <v>15000</v>
      </c>
      <c r="K95" s="23">
        <f>K96</f>
        <v>15000</v>
      </c>
      <c r="L95" s="228">
        <f t="shared" si="7"/>
        <v>100</v>
      </c>
      <c r="M95" s="138"/>
    </row>
    <row r="96" spans="1:13">
      <c r="A96" s="12" t="s">
        <v>138</v>
      </c>
      <c r="B96" s="22" t="s">
        <v>10</v>
      </c>
      <c r="C96" s="22" t="s">
        <v>13</v>
      </c>
      <c r="D96" s="22" t="s">
        <v>73</v>
      </c>
      <c r="E96" s="22" t="s">
        <v>35</v>
      </c>
      <c r="F96" s="22" t="s">
        <v>56</v>
      </c>
      <c r="G96" s="22"/>
      <c r="H96" s="22">
        <v>310</v>
      </c>
      <c r="I96" s="72">
        <v>1116</v>
      </c>
      <c r="J96" s="23">
        <v>15000</v>
      </c>
      <c r="K96" s="23">
        <v>15000</v>
      </c>
      <c r="L96" s="228">
        <f t="shared" si="7"/>
        <v>100</v>
      </c>
      <c r="M96" s="138"/>
    </row>
    <row r="97" spans="1:15">
      <c r="A97" s="12" t="s">
        <v>273</v>
      </c>
      <c r="B97" s="22" t="s">
        <v>10</v>
      </c>
      <c r="C97" s="22" t="s">
        <v>13</v>
      </c>
      <c r="D97" s="22" t="s">
        <v>73</v>
      </c>
      <c r="E97" s="22" t="s">
        <v>35</v>
      </c>
      <c r="F97" s="22" t="s">
        <v>56</v>
      </c>
      <c r="G97" s="22"/>
      <c r="H97" s="22" t="s">
        <v>53</v>
      </c>
      <c r="I97" s="72" t="s">
        <v>0</v>
      </c>
      <c r="J97" s="23">
        <f>J98+J99</f>
        <v>471447.89</v>
      </c>
      <c r="K97" s="23">
        <f>K98+K99</f>
        <v>265436.66000000003</v>
      </c>
      <c r="L97" s="228">
        <f t="shared" si="7"/>
        <v>56.30243885490718</v>
      </c>
      <c r="M97" s="138"/>
    </row>
    <row r="98" spans="1:15">
      <c r="A98" s="12" t="s">
        <v>265</v>
      </c>
      <c r="B98" s="22" t="s">
        <v>10</v>
      </c>
      <c r="C98" s="22" t="s">
        <v>13</v>
      </c>
      <c r="D98" s="22" t="s">
        <v>73</v>
      </c>
      <c r="E98" s="22" t="s">
        <v>35</v>
      </c>
      <c r="F98" s="22" t="s">
        <v>56</v>
      </c>
      <c r="G98" s="22"/>
      <c r="H98" s="22">
        <v>343</v>
      </c>
      <c r="I98" s="72" t="s">
        <v>99</v>
      </c>
      <c r="J98" s="23">
        <v>239594.47</v>
      </c>
      <c r="K98" s="23">
        <v>117423.24</v>
      </c>
      <c r="L98" s="228">
        <f t="shared" si="7"/>
        <v>49.009161188069164</v>
      </c>
      <c r="M98" s="138"/>
    </row>
    <row r="99" spans="1:15" ht="26">
      <c r="A99" s="12" t="s">
        <v>263</v>
      </c>
      <c r="B99" s="22" t="s">
        <v>10</v>
      </c>
      <c r="C99" s="22" t="s">
        <v>13</v>
      </c>
      <c r="D99" s="22" t="s">
        <v>73</v>
      </c>
      <c r="E99" s="22" t="s">
        <v>35</v>
      </c>
      <c r="F99" s="22" t="s">
        <v>56</v>
      </c>
      <c r="G99" s="22"/>
      <c r="H99" s="22">
        <v>346</v>
      </c>
      <c r="I99" s="72" t="s">
        <v>54</v>
      </c>
      <c r="J99" s="23">
        <v>231853.42</v>
      </c>
      <c r="K99" s="23">
        <v>148013.42000000001</v>
      </c>
      <c r="L99" s="228">
        <f t="shared" si="7"/>
        <v>63.839222212033796</v>
      </c>
      <c r="M99" s="138"/>
    </row>
    <row r="100" spans="1:15">
      <c r="A100" s="24" t="s">
        <v>335</v>
      </c>
      <c r="B100" s="11" t="s">
        <v>10</v>
      </c>
      <c r="C100" s="11" t="s">
        <v>13</v>
      </c>
      <c r="D100" s="11" t="s">
        <v>73</v>
      </c>
      <c r="E100" s="11" t="s">
        <v>35</v>
      </c>
      <c r="F100" s="25">
        <v>247</v>
      </c>
      <c r="G100" s="25"/>
      <c r="H100" s="25"/>
      <c r="I100" s="73"/>
      <c r="J100" s="27">
        <f>J101</f>
        <v>3032552.6500000004</v>
      </c>
      <c r="K100" s="27">
        <f>K101</f>
        <v>1324769.5900000001</v>
      </c>
      <c r="L100" s="9">
        <f t="shared" si="7"/>
        <v>43.684965865308222</v>
      </c>
      <c r="M100" s="139"/>
    </row>
    <row r="101" spans="1:15" s="80" customFormat="1">
      <c r="A101" s="12" t="s">
        <v>82</v>
      </c>
      <c r="B101" s="22" t="s">
        <v>10</v>
      </c>
      <c r="C101" s="22" t="s">
        <v>13</v>
      </c>
      <c r="D101" s="22" t="s">
        <v>73</v>
      </c>
      <c r="E101" s="22" t="s">
        <v>35</v>
      </c>
      <c r="F101" s="22">
        <v>247</v>
      </c>
      <c r="G101" s="22"/>
      <c r="H101" s="22" t="s">
        <v>83</v>
      </c>
      <c r="I101" s="72" t="s">
        <v>0</v>
      </c>
      <c r="J101" s="23">
        <f>J102+J103</f>
        <v>3032552.6500000004</v>
      </c>
      <c r="K101" s="23">
        <f>K102+K103</f>
        <v>1324769.5900000001</v>
      </c>
      <c r="L101" s="228">
        <f t="shared" si="7"/>
        <v>43.684965865308222</v>
      </c>
      <c r="M101" s="138"/>
      <c r="N101" s="127"/>
      <c r="O101" s="127"/>
    </row>
    <row r="102" spans="1:15" s="80" customFormat="1">
      <c r="A102" s="12" t="s">
        <v>84</v>
      </c>
      <c r="B102" s="22" t="s">
        <v>10</v>
      </c>
      <c r="C102" s="22" t="s">
        <v>13</v>
      </c>
      <c r="D102" s="22" t="s">
        <v>73</v>
      </c>
      <c r="E102" s="22" t="s">
        <v>35</v>
      </c>
      <c r="F102" s="22">
        <v>247</v>
      </c>
      <c r="G102" s="22"/>
      <c r="H102" s="22" t="s">
        <v>83</v>
      </c>
      <c r="I102" s="72" t="s">
        <v>85</v>
      </c>
      <c r="J102" s="23">
        <v>1990383.12</v>
      </c>
      <c r="K102" s="23">
        <v>682690.56000000006</v>
      </c>
      <c r="L102" s="228">
        <f t="shared" si="7"/>
        <v>34.299454870778852</v>
      </c>
      <c r="M102" s="138"/>
      <c r="N102" s="127"/>
      <c r="O102" s="127"/>
    </row>
    <row r="103" spans="1:15" s="80" customFormat="1">
      <c r="A103" s="12" t="s">
        <v>86</v>
      </c>
      <c r="B103" s="22" t="s">
        <v>10</v>
      </c>
      <c r="C103" s="22" t="s">
        <v>13</v>
      </c>
      <c r="D103" s="22" t="s">
        <v>73</v>
      </c>
      <c r="E103" s="22" t="s">
        <v>35</v>
      </c>
      <c r="F103" s="22">
        <v>247</v>
      </c>
      <c r="G103" s="22"/>
      <c r="H103" s="22" t="s">
        <v>83</v>
      </c>
      <c r="I103" s="72" t="s">
        <v>87</v>
      </c>
      <c r="J103" s="23">
        <v>1042169.53</v>
      </c>
      <c r="K103" s="23">
        <v>642079.03</v>
      </c>
      <c r="L103" s="228">
        <f t="shared" si="7"/>
        <v>61.609844801353965</v>
      </c>
      <c r="M103" s="138"/>
      <c r="N103" s="127"/>
      <c r="O103" s="127"/>
    </row>
    <row r="104" spans="1:15" s="80" customFormat="1">
      <c r="A104" s="108" t="s">
        <v>434</v>
      </c>
      <c r="B104" s="148" t="s">
        <v>10</v>
      </c>
      <c r="C104" s="148" t="s">
        <v>13</v>
      </c>
      <c r="D104" s="148" t="s">
        <v>73</v>
      </c>
      <c r="E104" s="148" t="s">
        <v>35</v>
      </c>
      <c r="F104" s="148">
        <v>300</v>
      </c>
      <c r="G104" s="148"/>
      <c r="H104" s="148"/>
      <c r="I104" s="74"/>
      <c r="J104" s="27">
        <f t="shared" ref="J104:K106" si="8">J105</f>
        <v>2163236.7800000003</v>
      </c>
      <c r="K104" s="27">
        <f t="shared" si="8"/>
        <v>517851.09</v>
      </c>
      <c r="L104" s="9">
        <f t="shared" si="7"/>
        <v>23.938715113747278</v>
      </c>
      <c r="M104" s="139"/>
      <c r="N104" s="127"/>
      <c r="O104" s="127"/>
    </row>
    <row r="105" spans="1:15" s="80" customFormat="1" ht="26">
      <c r="A105" s="108" t="s">
        <v>228</v>
      </c>
      <c r="B105" s="148" t="s">
        <v>10</v>
      </c>
      <c r="C105" s="148" t="s">
        <v>13</v>
      </c>
      <c r="D105" s="148" t="s">
        <v>73</v>
      </c>
      <c r="E105" s="148" t="s">
        <v>35</v>
      </c>
      <c r="F105" s="148">
        <v>320</v>
      </c>
      <c r="G105" s="148"/>
      <c r="H105" s="148"/>
      <c r="I105" s="74"/>
      <c r="J105" s="27">
        <f t="shared" si="8"/>
        <v>2163236.7800000003</v>
      </c>
      <c r="K105" s="27">
        <f t="shared" si="8"/>
        <v>517851.09</v>
      </c>
      <c r="L105" s="9">
        <f t="shared" si="7"/>
        <v>23.938715113747278</v>
      </c>
      <c r="M105" s="139"/>
      <c r="N105" s="127"/>
      <c r="O105" s="127"/>
    </row>
    <row r="106" spans="1:15" s="80" customFormat="1" ht="26">
      <c r="A106" s="108" t="s">
        <v>233</v>
      </c>
      <c r="B106" s="148" t="s">
        <v>10</v>
      </c>
      <c r="C106" s="148" t="s">
        <v>13</v>
      </c>
      <c r="D106" s="148" t="s">
        <v>73</v>
      </c>
      <c r="E106" s="148" t="s">
        <v>35</v>
      </c>
      <c r="F106" s="148">
        <v>321</v>
      </c>
      <c r="G106" s="148"/>
      <c r="H106" s="148"/>
      <c r="I106" s="74"/>
      <c r="J106" s="27">
        <f t="shared" si="8"/>
        <v>2163236.7800000003</v>
      </c>
      <c r="K106" s="27">
        <f t="shared" si="8"/>
        <v>517851.09</v>
      </c>
      <c r="L106" s="9">
        <f t="shared" si="7"/>
        <v>23.938715113747278</v>
      </c>
      <c r="M106" s="139"/>
      <c r="N106" s="127"/>
      <c r="O106" s="127"/>
    </row>
    <row r="107" spans="1:15" s="80" customFormat="1">
      <c r="A107" s="122" t="s">
        <v>435</v>
      </c>
      <c r="B107" s="123" t="s">
        <v>10</v>
      </c>
      <c r="C107" s="123" t="s">
        <v>13</v>
      </c>
      <c r="D107" s="123" t="s">
        <v>73</v>
      </c>
      <c r="E107" s="123" t="s">
        <v>35</v>
      </c>
      <c r="F107" s="123">
        <v>321</v>
      </c>
      <c r="G107" s="123"/>
      <c r="H107" s="123">
        <v>260</v>
      </c>
      <c r="I107" s="74"/>
      <c r="J107" s="23">
        <f>J108+J109</f>
        <v>2163236.7800000003</v>
      </c>
      <c r="K107" s="23">
        <f>K108+K109</f>
        <v>517851.09</v>
      </c>
      <c r="L107" s="228">
        <f t="shared" si="7"/>
        <v>23.938715113747278</v>
      </c>
      <c r="M107" s="138"/>
      <c r="N107" s="127"/>
      <c r="O107" s="127"/>
    </row>
    <row r="108" spans="1:15" s="80" customFormat="1" ht="26">
      <c r="A108" s="122" t="s">
        <v>287</v>
      </c>
      <c r="B108" s="123" t="s">
        <v>10</v>
      </c>
      <c r="C108" s="123" t="s">
        <v>13</v>
      </c>
      <c r="D108" s="123" t="s">
        <v>73</v>
      </c>
      <c r="E108" s="123" t="s">
        <v>35</v>
      </c>
      <c r="F108" s="123">
        <v>321</v>
      </c>
      <c r="G108" s="123"/>
      <c r="H108" s="123">
        <v>264</v>
      </c>
      <c r="I108" s="74"/>
      <c r="J108" s="23">
        <v>1866951.78</v>
      </c>
      <c r="K108" s="23">
        <v>494895.09</v>
      </c>
      <c r="L108" s="228">
        <f t="shared" si="7"/>
        <v>26.508188122566295</v>
      </c>
      <c r="M108" s="138"/>
      <c r="N108" s="127"/>
      <c r="O108" s="127"/>
    </row>
    <row r="109" spans="1:15" s="80" customFormat="1" ht="39">
      <c r="A109" s="122" t="s">
        <v>436</v>
      </c>
      <c r="B109" s="123" t="s">
        <v>10</v>
      </c>
      <c r="C109" s="123" t="s">
        <v>13</v>
      </c>
      <c r="D109" s="123" t="s">
        <v>73</v>
      </c>
      <c r="E109" s="123" t="s">
        <v>35</v>
      </c>
      <c r="F109" s="123">
        <v>321</v>
      </c>
      <c r="G109" s="123"/>
      <c r="H109" s="123">
        <v>265</v>
      </c>
      <c r="I109" s="74"/>
      <c r="J109" s="23">
        <v>296285</v>
      </c>
      <c r="K109" s="23">
        <v>22956</v>
      </c>
      <c r="L109" s="228">
        <f t="shared" si="7"/>
        <v>7.7479453904180096</v>
      </c>
      <c r="M109" s="138"/>
      <c r="N109" s="127"/>
      <c r="O109" s="127"/>
    </row>
    <row r="110" spans="1:15">
      <c r="A110" s="17" t="s">
        <v>100</v>
      </c>
      <c r="B110" s="11" t="s">
        <v>10</v>
      </c>
      <c r="C110" s="11" t="s">
        <v>13</v>
      </c>
      <c r="D110" s="11" t="s">
        <v>73</v>
      </c>
      <c r="E110" s="11" t="s">
        <v>35</v>
      </c>
      <c r="F110" s="11" t="s">
        <v>101</v>
      </c>
      <c r="G110" s="11"/>
      <c r="H110" s="11" t="s">
        <v>0</v>
      </c>
      <c r="I110" s="15" t="s">
        <v>0</v>
      </c>
      <c r="J110" s="16">
        <f>J111</f>
        <v>173000</v>
      </c>
      <c r="K110" s="16">
        <f>K111</f>
        <v>157701.07</v>
      </c>
      <c r="L110" s="9">
        <f t="shared" si="7"/>
        <v>91.156687861271678</v>
      </c>
      <c r="M110" s="136"/>
    </row>
    <row r="111" spans="1:15">
      <c r="A111" s="17" t="s">
        <v>102</v>
      </c>
      <c r="B111" s="11" t="s">
        <v>10</v>
      </c>
      <c r="C111" s="11" t="s">
        <v>13</v>
      </c>
      <c r="D111" s="11" t="s">
        <v>73</v>
      </c>
      <c r="E111" s="11" t="s">
        <v>35</v>
      </c>
      <c r="F111" s="11" t="s">
        <v>103</v>
      </c>
      <c r="G111" s="11"/>
      <c r="H111" s="11" t="s">
        <v>0</v>
      </c>
      <c r="I111" s="15" t="s">
        <v>0</v>
      </c>
      <c r="J111" s="16">
        <f>J112+J115+J118</f>
        <v>173000</v>
      </c>
      <c r="K111" s="16">
        <f>K112+K115+K118</f>
        <v>157701.07</v>
      </c>
      <c r="L111" s="9">
        <f t="shared" si="7"/>
        <v>91.156687861271678</v>
      </c>
      <c r="M111" s="136"/>
    </row>
    <row r="112" spans="1:15" ht="26">
      <c r="A112" s="10" t="s">
        <v>104</v>
      </c>
      <c r="B112" s="11" t="s">
        <v>10</v>
      </c>
      <c r="C112" s="11" t="s">
        <v>13</v>
      </c>
      <c r="D112" s="11" t="s">
        <v>73</v>
      </c>
      <c r="E112" s="11" t="s">
        <v>35</v>
      </c>
      <c r="F112" s="11" t="s">
        <v>105</v>
      </c>
      <c r="G112" s="11"/>
      <c r="H112" s="11" t="s">
        <v>0</v>
      </c>
      <c r="I112" s="15" t="s">
        <v>0</v>
      </c>
      <c r="J112" s="16">
        <f t="shared" ref="J112:K113" si="9">J113</f>
        <v>5225</v>
      </c>
      <c r="K112" s="16">
        <f t="shared" si="9"/>
        <v>4872</v>
      </c>
      <c r="L112" s="9">
        <f t="shared" si="7"/>
        <v>93.244019138755988</v>
      </c>
      <c r="M112" s="136"/>
    </row>
    <row r="113" spans="1:15">
      <c r="A113" s="12" t="s">
        <v>42</v>
      </c>
      <c r="B113" s="22" t="s">
        <v>10</v>
      </c>
      <c r="C113" s="22" t="s">
        <v>13</v>
      </c>
      <c r="D113" s="22" t="s">
        <v>73</v>
      </c>
      <c r="E113" s="22" t="s">
        <v>35</v>
      </c>
      <c r="F113" s="22" t="s">
        <v>105</v>
      </c>
      <c r="G113" s="22"/>
      <c r="H113" s="22" t="s">
        <v>62</v>
      </c>
      <c r="I113" s="72" t="s">
        <v>0</v>
      </c>
      <c r="J113" s="23">
        <f t="shared" si="9"/>
        <v>5225</v>
      </c>
      <c r="K113" s="23">
        <f t="shared" si="9"/>
        <v>4872</v>
      </c>
      <c r="L113" s="228">
        <f t="shared" si="7"/>
        <v>93.244019138755988</v>
      </c>
      <c r="M113" s="138"/>
    </row>
    <row r="114" spans="1:15">
      <c r="A114" s="12" t="s">
        <v>266</v>
      </c>
      <c r="B114" s="22" t="s">
        <v>10</v>
      </c>
      <c r="C114" s="22" t="s">
        <v>13</v>
      </c>
      <c r="D114" s="22" t="s">
        <v>73</v>
      </c>
      <c r="E114" s="22" t="s">
        <v>35</v>
      </c>
      <c r="F114" s="22" t="s">
        <v>105</v>
      </c>
      <c r="G114" s="22"/>
      <c r="H114" s="22">
        <v>291</v>
      </c>
      <c r="I114" s="72" t="s">
        <v>106</v>
      </c>
      <c r="J114" s="23">
        <v>5225</v>
      </c>
      <c r="K114" s="23">
        <v>4872</v>
      </c>
      <c r="L114" s="228">
        <f t="shared" si="7"/>
        <v>93.244019138755988</v>
      </c>
      <c r="M114" s="138"/>
    </row>
    <row r="115" spans="1:15">
      <c r="A115" s="10" t="s">
        <v>107</v>
      </c>
      <c r="B115" s="11" t="s">
        <v>10</v>
      </c>
      <c r="C115" s="11" t="s">
        <v>13</v>
      </c>
      <c r="D115" s="11" t="s">
        <v>73</v>
      </c>
      <c r="E115" s="11" t="s">
        <v>35</v>
      </c>
      <c r="F115" s="11" t="s">
        <v>108</v>
      </c>
      <c r="G115" s="11"/>
      <c r="H115" s="11" t="s">
        <v>0</v>
      </c>
      <c r="I115" s="15" t="s">
        <v>0</v>
      </c>
      <c r="J115" s="16">
        <f t="shared" ref="J115:K116" si="10">J116</f>
        <v>14130</v>
      </c>
      <c r="K115" s="16">
        <f t="shared" si="10"/>
        <v>1724</v>
      </c>
      <c r="L115" s="9">
        <f t="shared" ref="L115:L155" si="11">K115/J115*100</f>
        <v>12.200990799716914</v>
      </c>
      <c r="M115" s="136"/>
    </row>
    <row r="116" spans="1:15">
      <c r="A116" s="12" t="s">
        <v>42</v>
      </c>
      <c r="B116" s="22" t="s">
        <v>10</v>
      </c>
      <c r="C116" s="22" t="s">
        <v>13</v>
      </c>
      <c r="D116" s="22" t="s">
        <v>73</v>
      </c>
      <c r="E116" s="22" t="s">
        <v>35</v>
      </c>
      <c r="F116" s="22" t="s">
        <v>108</v>
      </c>
      <c r="G116" s="22"/>
      <c r="H116" s="22" t="s">
        <v>62</v>
      </c>
      <c r="I116" s="72" t="s">
        <v>0</v>
      </c>
      <c r="J116" s="23">
        <f t="shared" si="10"/>
        <v>14130</v>
      </c>
      <c r="K116" s="23">
        <f t="shared" si="10"/>
        <v>1724</v>
      </c>
      <c r="L116" s="228">
        <f t="shared" si="11"/>
        <v>12.200990799716914</v>
      </c>
      <c r="M116" s="138"/>
    </row>
    <row r="117" spans="1:15">
      <c r="A117" s="12" t="s">
        <v>266</v>
      </c>
      <c r="B117" s="22" t="s">
        <v>10</v>
      </c>
      <c r="C117" s="22" t="s">
        <v>13</v>
      </c>
      <c r="D117" s="22" t="s">
        <v>73</v>
      </c>
      <c r="E117" s="22" t="s">
        <v>35</v>
      </c>
      <c r="F117" s="22" t="s">
        <v>108</v>
      </c>
      <c r="G117" s="22"/>
      <c r="H117" s="22">
        <v>291</v>
      </c>
      <c r="I117" s="72" t="s">
        <v>106</v>
      </c>
      <c r="J117" s="23">
        <v>14130</v>
      </c>
      <c r="K117" s="23">
        <v>1724</v>
      </c>
      <c r="L117" s="228">
        <f t="shared" si="11"/>
        <v>12.200990799716914</v>
      </c>
      <c r="M117" s="138"/>
    </row>
    <row r="118" spans="1:15">
      <c r="A118" s="34" t="s">
        <v>109</v>
      </c>
      <c r="B118" s="32">
        <v>803</v>
      </c>
      <c r="C118" s="32" t="s">
        <v>13</v>
      </c>
      <c r="D118" s="32" t="s">
        <v>73</v>
      </c>
      <c r="E118" s="32" t="s">
        <v>35</v>
      </c>
      <c r="F118" s="32">
        <v>853</v>
      </c>
      <c r="G118" s="32"/>
      <c r="H118" s="32"/>
      <c r="I118" s="38"/>
      <c r="J118" s="27">
        <f>J119</f>
        <v>153645</v>
      </c>
      <c r="K118" s="27">
        <f>K119</f>
        <v>151105.07</v>
      </c>
      <c r="L118" s="9">
        <f t="shared" si="11"/>
        <v>98.346884050896549</v>
      </c>
      <c r="M118" s="139"/>
    </row>
    <row r="119" spans="1:15">
      <c r="A119" s="35" t="s">
        <v>42</v>
      </c>
      <c r="B119" s="36" t="s">
        <v>10</v>
      </c>
      <c r="C119" s="36" t="s">
        <v>13</v>
      </c>
      <c r="D119" s="36" t="s">
        <v>73</v>
      </c>
      <c r="E119" s="36" t="s">
        <v>35</v>
      </c>
      <c r="F119" s="36">
        <v>853</v>
      </c>
      <c r="G119" s="36"/>
      <c r="H119" s="36" t="s">
        <v>62</v>
      </c>
      <c r="I119" s="38"/>
      <c r="J119" s="23">
        <f>J121+J122+J120</f>
        <v>153645</v>
      </c>
      <c r="K119" s="23">
        <f>K121+K122+K120</f>
        <v>151105.07</v>
      </c>
      <c r="L119" s="228">
        <f t="shared" si="11"/>
        <v>98.346884050896549</v>
      </c>
      <c r="M119" s="138"/>
    </row>
    <row r="120" spans="1:15">
      <c r="A120" s="12" t="s">
        <v>266</v>
      </c>
      <c r="B120" s="36" t="s">
        <v>10</v>
      </c>
      <c r="C120" s="36" t="s">
        <v>13</v>
      </c>
      <c r="D120" s="36" t="s">
        <v>73</v>
      </c>
      <c r="E120" s="36" t="s">
        <v>35</v>
      </c>
      <c r="F120" s="36">
        <v>853</v>
      </c>
      <c r="G120" s="36"/>
      <c r="H120" s="36">
        <v>291</v>
      </c>
      <c r="I120" s="75">
        <v>1143</v>
      </c>
      <c r="J120" s="23">
        <v>2000</v>
      </c>
      <c r="K120" s="23">
        <v>24.22</v>
      </c>
      <c r="L120" s="228">
        <f t="shared" si="11"/>
        <v>1.2109999999999999</v>
      </c>
      <c r="M120" s="138"/>
    </row>
    <row r="121" spans="1:15" ht="26">
      <c r="A121" s="35" t="s">
        <v>267</v>
      </c>
      <c r="B121" s="36" t="s">
        <v>10</v>
      </c>
      <c r="C121" s="36" t="s">
        <v>13</v>
      </c>
      <c r="D121" s="36" t="s">
        <v>73</v>
      </c>
      <c r="E121" s="36" t="s">
        <v>35</v>
      </c>
      <c r="F121" s="36">
        <v>853</v>
      </c>
      <c r="G121" s="36"/>
      <c r="H121" s="36">
        <v>292</v>
      </c>
      <c r="I121" s="75">
        <v>1144</v>
      </c>
      <c r="J121" s="23">
        <v>1328</v>
      </c>
      <c r="K121" s="92">
        <v>763.85</v>
      </c>
      <c r="L121" s="228">
        <f t="shared" si="11"/>
        <v>57.518825301204821</v>
      </c>
      <c r="M121" s="142"/>
    </row>
    <row r="122" spans="1:15">
      <c r="A122" s="12" t="s">
        <v>268</v>
      </c>
      <c r="B122" s="36" t="s">
        <v>10</v>
      </c>
      <c r="C122" s="36" t="s">
        <v>13</v>
      </c>
      <c r="D122" s="36" t="s">
        <v>73</v>
      </c>
      <c r="E122" s="36" t="s">
        <v>35</v>
      </c>
      <c r="F122" s="36">
        <v>853</v>
      </c>
      <c r="G122" s="36"/>
      <c r="H122" s="36">
        <v>297</v>
      </c>
      <c r="I122" s="75">
        <v>1150</v>
      </c>
      <c r="J122" s="23">
        <v>150317</v>
      </c>
      <c r="K122" s="23">
        <v>150317</v>
      </c>
      <c r="L122" s="228">
        <f t="shared" si="11"/>
        <v>100</v>
      </c>
      <c r="M122" s="138"/>
    </row>
    <row r="123" spans="1:15" s="68" customFormat="1" hidden="1">
      <c r="A123" s="24" t="s">
        <v>295</v>
      </c>
      <c r="B123" s="32">
        <v>803</v>
      </c>
      <c r="C123" s="98" t="s">
        <v>13</v>
      </c>
      <c r="D123" s="98" t="s">
        <v>184</v>
      </c>
      <c r="E123" s="32"/>
      <c r="F123" s="32"/>
      <c r="G123" s="32"/>
      <c r="H123" s="32"/>
      <c r="I123" s="38"/>
      <c r="J123" s="27">
        <f>J124</f>
        <v>0</v>
      </c>
      <c r="K123" s="246"/>
      <c r="L123" s="9" t="e">
        <f t="shared" si="11"/>
        <v>#DIV/0!</v>
      </c>
      <c r="M123" s="255"/>
      <c r="N123" s="125"/>
      <c r="O123" s="125"/>
    </row>
    <row r="124" spans="1:15" s="80" customFormat="1" hidden="1">
      <c r="A124" s="41" t="s">
        <v>297</v>
      </c>
      <c r="B124" s="96">
        <v>803</v>
      </c>
      <c r="C124" s="99" t="s">
        <v>13</v>
      </c>
      <c r="D124" s="99" t="s">
        <v>184</v>
      </c>
      <c r="E124" s="96" t="s">
        <v>298</v>
      </c>
      <c r="F124" s="96"/>
      <c r="G124" s="96"/>
      <c r="H124" s="96"/>
      <c r="I124" s="97"/>
      <c r="J124" s="42">
        <f>J125</f>
        <v>0</v>
      </c>
      <c r="K124" s="247"/>
      <c r="L124" s="9" t="e">
        <f t="shared" si="11"/>
        <v>#DIV/0!</v>
      </c>
      <c r="M124" s="256"/>
      <c r="N124" s="127"/>
      <c r="O124" s="127"/>
    </row>
    <row r="125" spans="1:15" s="80" customFormat="1" ht="26" hidden="1">
      <c r="A125" s="17" t="s">
        <v>44</v>
      </c>
      <c r="B125" s="32">
        <v>803</v>
      </c>
      <c r="C125" s="98" t="s">
        <v>13</v>
      </c>
      <c r="D125" s="98" t="s">
        <v>184</v>
      </c>
      <c r="E125" s="32" t="s">
        <v>298</v>
      </c>
      <c r="F125" s="32">
        <v>240</v>
      </c>
      <c r="G125" s="32"/>
      <c r="H125" s="32"/>
      <c r="I125" s="38"/>
      <c r="J125" s="27">
        <f>J126</f>
        <v>0</v>
      </c>
      <c r="K125" s="246"/>
      <c r="L125" s="9" t="e">
        <f t="shared" si="11"/>
        <v>#DIV/0!</v>
      </c>
      <c r="M125" s="255"/>
      <c r="N125" s="127"/>
      <c r="O125" s="127"/>
    </row>
    <row r="126" spans="1:15" s="80" customFormat="1" ht="26" hidden="1">
      <c r="A126" s="17" t="s">
        <v>46</v>
      </c>
      <c r="B126" s="32">
        <v>803</v>
      </c>
      <c r="C126" s="98" t="s">
        <v>13</v>
      </c>
      <c r="D126" s="98" t="s">
        <v>184</v>
      </c>
      <c r="E126" s="32" t="s">
        <v>298</v>
      </c>
      <c r="F126" s="32">
        <v>244</v>
      </c>
      <c r="G126" s="32"/>
      <c r="H126" s="32"/>
      <c r="I126" s="38"/>
      <c r="J126" s="27">
        <f>J127</f>
        <v>0</v>
      </c>
      <c r="K126" s="246"/>
      <c r="L126" s="9" t="e">
        <f t="shared" si="11"/>
        <v>#DIV/0!</v>
      </c>
      <c r="M126" s="255"/>
      <c r="N126" s="127"/>
      <c r="O126" s="127"/>
    </row>
    <row r="127" spans="1:15" s="80" customFormat="1" hidden="1">
      <c r="A127" s="12" t="s">
        <v>42</v>
      </c>
      <c r="B127" s="36">
        <v>803</v>
      </c>
      <c r="C127" s="100" t="s">
        <v>13</v>
      </c>
      <c r="D127" s="100" t="s">
        <v>184</v>
      </c>
      <c r="E127" s="36" t="s">
        <v>298</v>
      </c>
      <c r="F127" s="36">
        <v>244</v>
      </c>
      <c r="G127" s="36"/>
      <c r="H127" s="36">
        <v>290</v>
      </c>
      <c r="I127" s="75"/>
      <c r="J127" s="23">
        <f>J128</f>
        <v>0</v>
      </c>
      <c r="K127" s="92"/>
      <c r="L127" s="9" t="e">
        <f t="shared" si="11"/>
        <v>#DIV/0!</v>
      </c>
      <c r="M127" s="142"/>
      <c r="N127" s="127"/>
      <c r="O127" s="127"/>
    </row>
    <row r="128" spans="1:15" s="80" customFormat="1" hidden="1">
      <c r="A128" s="12" t="s">
        <v>296</v>
      </c>
      <c r="B128" s="36">
        <v>803</v>
      </c>
      <c r="C128" s="100" t="s">
        <v>13</v>
      </c>
      <c r="D128" s="100" t="s">
        <v>184</v>
      </c>
      <c r="E128" s="36" t="s">
        <v>298</v>
      </c>
      <c r="F128" s="36">
        <v>244</v>
      </c>
      <c r="G128" s="36"/>
      <c r="H128" s="36">
        <v>290</v>
      </c>
      <c r="I128" s="75">
        <v>1150</v>
      </c>
      <c r="J128" s="23"/>
      <c r="K128" s="92"/>
      <c r="L128" s="9" t="e">
        <f t="shared" si="11"/>
        <v>#DIV/0!</v>
      </c>
      <c r="M128" s="142"/>
      <c r="N128" s="127"/>
      <c r="O128" s="127"/>
    </row>
    <row r="129" spans="1:15" s="80" customFormat="1">
      <c r="A129" s="108" t="s">
        <v>295</v>
      </c>
      <c r="B129" s="150">
        <v>803</v>
      </c>
      <c r="C129" s="205" t="s">
        <v>13</v>
      </c>
      <c r="D129" s="205" t="s">
        <v>184</v>
      </c>
      <c r="E129" s="150"/>
      <c r="F129" s="150"/>
      <c r="G129" s="150"/>
      <c r="H129" s="150"/>
      <c r="I129" s="151"/>
      <c r="J129" s="27">
        <f t="shared" ref="J129:K132" si="12">J130</f>
        <v>470000</v>
      </c>
      <c r="K129" s="27">
        <f t="shared" si="12"/>
        <v>470000</v>
      </c>
      <c r="L129" s="9">
        <f t="shared" si="11"/>
        <v>100</v>
      </c>
      <c r="M129" s="139"/>
      <c r="N129" s="127"/>
      <c r="O129" s="127"/>
    </row>
    <row r="130" spans="1:15" s="80" customFormat="1">
      <c r="A130" s="206" t="s">
        <v>456</v>
      </c>
      <c r="B130" s="195">
        <v>803</v>
      </c>
      <c r="C130" s="207" t="s">
        <v>13</v>
      </c>
      <c r="D130" s="207" t="s">
        <v>184</v>
      </c>
      <c r="E130" s="195" t="s">
        <v>457</v>
      </c>
      <c r="F130" s="195"/>
      <c r="G130" s="195"/>
      <c r="H130" s="195"/>
      <c r="I130" s="208"/>
      <c r="J130" s="42">
        <f t="shared" si="12"/>
        <v>470000</v>
      </c>
      <c r="K130" s="42">
        <f t="shared" si="12"/>
        <v>470000</v>
      </c>
      <c r="L130" s="9">
        <f t="shared" si="11"/>
        <v>100</v>
      </c>
      <c r="M130" s="141"/>
      <c r="N130" s="127"/>
      <c r="O130" s="127"/>
    </row>
    <row r="131" spans="1:15" s="80" customFormat="1">
      <c r="A131" s="108" t="s">
        <v>458</v>
      </c>
      <c r="B131" s="150">
        <v>803</v>
      </c>
      <c r="C131" s="205" t="s">
        <v>13</v>
      </c>
      <c r="D131" s="205" t="s">
        <v>184</v>
      </c>
      <c r="E131" s="150" t="s">
        <v>457</v>
      </c>
      <c r="F131" s="150">
        <v>880</v>
      </c>
      <c r="G131" s="150"/>
      <c r="H131" s="150"/>
      <c r="I131" s="151"/>
      <c r="J131" s="27">
        <f t="shared" si="12"/>
        <v>470000</v>
      </c>
      <c r="K131" s="27">
        <f t="shared" si="12"/>
        <v>470000</v>
      </c>
      <c r="L131" s="9">
        <f t="shared" si="11"/>
        <v>100</v>
      </c>
      <c r="M131" s="139"/>
      <c r="N131" s="127"/>
      <c r="O131" s="127"/>
    </row>
    <row r="132" spans="1:15" s="80" customFormat="1">
      <c r="A132" s="122" t="s">
        <v>268</v>
      </c>
      <c r="B132" s="153">
        <v>803</v>
      </c>
      <c r="C132" s="209" t="s">
        <v>13</v>
      </c>
      <c r="D132" s="209" t="s">
        <v>184</v>
      </c>
      <c r="E132" s="153" t="s">
        <v>457</v>
      </c>
      <c r="F132" s="153">
        <v>880</v>
      </c>
      <c r="G132" s="153"/>
      <c r="H132" s="153">
        <v>297</v>
      </c>
      <c r="I132" s="154"/>
      <c r="J132" s="23">
        <f t="shared" si="12"/>
        <v>470000</v>
      </c>
      <c r="K132" s="92">
        <v>470000</v>
      </c>
      <c r="L132" s="228">
        <f t="shared" si="11"/>
        <v>100</v>
      </c>
      <c r="M132" s="142"/>
      <c r="N132" s="127"/>
      <c r="O132" s="127"/>
    </row>
    <row r="133" spans="1:15" s="80" customFormat="1">
      <c r="A133" s="122" t="s">
        <v>459</v>
      </c>
      <c r="B133" s="153">
        <v>803</v>
      </c>
      <c r="C133" s="209" t="s">
        <v>13</v>
      </c>
      <c r="D133" s="209" t="s">
        <v>184</v>
      </c>
      <c r="E133" s="153" t="s">
        <v>457</v>
      </c>
      <c r="F133" s="153">
        <v>880</v>
      </c>
      <c r="G133" s="153"/>
      <c r="H133" s="153">
        <v>297</v>
      </c>
      <c r="I133" s="154"/>
      <c r="J133" s="23">
        <v>470000</v>
      </c>
      <c r="K133" s="92">
        <v>470000</v>
      </c>
      <c r="L133" s="228">
        <f t="shared" si="11"/>
        <v>100</v>
      </c>
      <c r="M133" s="142"/>
      <c r="N133" s="127"/>
      <c r="O133" s="127"/>
    </row>
    <row r="134" spans="1:15" s="80" customFormat="1">
      <c r="A134" s="17" t="s">
        <v>288</v>
      </c>
      <c r="B134" s="11">
        <v>803</v>
      </c>
      <c r="C134" s="11" t="s">
        <v>13</v>
      </c>
      <c r="D134" s="25">
        <v>11</v>
      </c>
      <c r="E134" s="11"/>
      <c r="F134" s="11"/>
      <c r="G134" s="11"/>
      <c r="H134" s="11"/>
      <c r="I134" s="15"/>
      <c r="J134" s="16">
        <f t="shared" ref="J134:J138" si="13">J135</f>
        <v>3606214.57</v>
      </c>
      <c r="K134" s="246"/>
      <c r="L134" s="9">
        <f t="shared" si="11"/>
        <v>0</v>
      </c>
      <c r="M134" s="255"/>
      <c r="N134" s="127"/>
      <c r="O134" s="127"/>
    </row>
    <row r="135" spans="1:15" s="80" customFormat="1">
      <c r="A135" s="17" t="s">
        <v>16</v>
      </c>
      <c r="B135" s="11" t="s">
        <v>10</v>
      </c>
      <c r="C135" s="11" t="s">
        <v>13</v>
      </c>
      <c r="D135" s="11">
        <v>11</v>
      </c>
      <c r="E135" s="11" t="s">
        <v>17</v>
      </c>
      <c r="F135" s="11"/>
      <c r="G135" s="11"/>
      <c r="H135" s="11"/>
      <c r="I135" s="15"/>
      <c r="J135" s="16">
        <f t="shared" si="13"/>
        <v>3606214.57</v>
      </c>
      <c r="K135" s="246"/>
      <c r="L135" s="9">
        <f t="shared" si="11"/>
        <v>0</v>
      </c>
      <c r="M135" s="255"/>
      <c r="N135" s="127"/>
      <c r="O135" s="127"/>
    </row>
    <row r="136" spans="1:15" s="80" customFormat="1">
      <c r="A136" s="18" t="s">
        <v>114</v>
      </c>
      <c r="B136" s="19" t="s">
        <v>10</v>
      </c>
      <c r="C136" s="19" t="s">
        <v>13</v>
      </c>
      <c r="D136" s="40">
        <v>11</v>
      </c>
      <c r="E136" s="19" t="s">
        <v>115</v>
      </c>
      <c r="F136" s="19" t="s">
        <v>0</v>
      </c>
      <c r="G136" s="19"/>
      <c r="H136" s="19" t="s">
        <v>0</v>
      </c>
      <c r="I136" s="20" t="s">
        <v>0</v>
      </c>
      <c r="J136" s="21">
        <f t="shared" si="13"/>
        <v>3606214.57</v>
      </c>
      <c r="K136" s="247"/>
      <c r="L136" s="9">
        <f t="shared" si="11"/>
        <v>0</v>
      </c>
      <c r="M136" s="256"/>
      <c r="N136" s="127"/>
      <c r="O136" s="127"/>
    </row>
    <row r="137" spans="1:15" s="80" customFormat="1">
      <c r="A137" s="17" t="s">
        <v>100</v>
      </c>
      <c r="B137" s="11" t="s">
        <v>10</v>
      </c>
      <c r="C137" s="11" t="s">
        <v>13</v>
      </c>
      <c r="D137" s="25">
        <v>11</v>
      </c>
      <c r="E137" s="11" t="s">
        <v>115</v>
      </c>
      <c r="F137" s="11">
        <v>800</v>
      </c>
      <c r="G137" s="11"/>
      <c r="H137" s="11"/>
      <c r="I137" s="15"/>
      <c r="J137" s="16">
        <f t="shared" si="13"/>
        <v>3606214.57</v>
      </c>
      <c r="K137" s="246"/>
      <c r="L137" s="9">
        <f t="shared" si="11"/>
        <v>0</v>
      </c>
      <c r="M137" s="255"/>
      <c r="N137" s="127"/>
      <c r="O137" s="127"/>
    </row>
    <row r="138" spans="1:15" s="80" customFormat="1">
      <c r="A138" s="17" t="s">
        <v>269</v>
      </c>
      <c r="B138" s="11" t="s">
        <v>10</v>
      </c>
      <c r="C138" s="11" t="s">
        <v>13</v>
      </c>
      <c r="D138" s="25">
        <v>11</v>
      </c>
      <c r="E138" s="11" t="s">
        <v>115</v>
      </c>
      <c r="F138" s="11">
        <v>870</v>
      </c>
      <c r="G138" s="11"/>
      <c r="H138" s="11" t="s">
        <v>0</v>
      </c>
      <c r="I138" s="15" t="s">
        <v>0</v>
      </c>
      <c r="J138" s="16">
        <f t="shared" si="13"/>
        <v>3606214.57</v>
      </c>
      <c r="K138" s="246"/>
      <c r="L138" s="9">
        <f t="shared" si="11"/>
        <v>0</v>
      </c>
      <c r="M138" s="255"/>
      <c r="N138" s="127"/>
      <c r="O138" s="127"/>
    </row>
    <row r="139" spans="1:15" s="80" customFormat="1">
      <c r="A139" s="12" t="s">
        <v>308</v>
      </c>
      <c r="B139" s="22" t="s">
        <v>10</v>
      </c>
      <c r="C139" s="22" t="s">
        <v>13</v>
      </c>
      <c r="D139" s="22">
        <v>11</v>
      </c>
      <c r="E139" s="22" t="s">
        <v>115</v>
      </c>
      <c r="F139" s="22">
        <v>870</v>
      </c>
      <c r="G139" s="22"/>
      <c r="H139" s="22">
        <v>200</v>
      </c>
      <c r="I139" s="72"/>
      <c r="J139" s="23">
        <v>3606214.57</v>
      </c>
      <c r="K139" s="92"/>
      <c r="L139" s="228">
        <f t="shared" si="11"/>
        <v>0</v>
      </c>
      <c r="M139" s="142"/>
      <c r="N139" s="127"/>
      <c r="O139" s="127"/>
    </row>
    <row r="140" spans="1:15">
      <c r="A140" s="13" t="s">
        <v>110</v>
      </c>
      <c r="B140" s="14" t="s">
        <v>10</v>
      </c>
      <c r="C140" s="11" t="s">
        <v>13</v>
      </c>
      <c r="D140" s="11" t="s">
        <v>111</v>
      </c>
      <c r="E140" s="11" t="s">
        <v>0</v>
      </c>
      <c r="F140" s="11" t="s">
        <v>0</v>
      </c>
      <c r="G140" s="11"/>
      <c r="H140" s="11" t="s">
        <v>0</v>
      </c>
      <c r="I140" s="15" t="s">
        <v>0</v>
      </c>
      <c r="J140" s="16">
        <f>J141</f>
        <v>23763203.579999998</v>
      </c>
      <c r="K140" s="16">
        <f>K141</f>
        <v>16587423.740000004</v>
      </c>
      <c r="L140" s="9">
        <f t="shared" si="11"/>
        <v>69.802977886199656</v>
      </c>
      <c r="M140" s="136"/>
    </row>
    <row r="141" spans="1:15">
      <c r="A141" s="17" t="s">
        <v>16</v>
      </c>
      <c r="B141" s="11" t="s">
        <v>10</v>
      </c>
      <c r="C141" s="11" t="s">
        <v>13</v>
      </c>
      <c r="D141" s="11" t="s">
        <v>111</v>
      </c>
      <c r="E141" s="11" t="s">
        <v>17</v>
      </c>
      <c r="F141" s="11" t="s">
        <v>0</v>
      </c>
      <c r="G141" s="11"/>
      <c r="H141" s="11" t="s">
        <v>0</v>
      </c>
      <c r="I141" s="15" t="s">
        <v>0</v>
      </c>
      <c r="J141" s="16">
        <f>J142</f>
        <v>23763203.579999998</v>
      </c>
      <c r="K141" s="16">
        <f>K142</f>
        <v>16587423.740000004</v>
      </c>
      <c r="L141" s="9">
        <f t="shared" si="11"/>
        <v>69.802977886199656</v>
      </c>
      <c r="M141" s="136"/>
    </row>
    <row r="142" spans="1:15">
      <c r="A142" s="17" t="s">
        <v>112</v>
      </c>
      <c r="B142" s="11" t="s">
        <v>10</v>
      </c>
      <c r="C142" s="11" t="s">
        <v>13</v>
      </c>
      <c r="D142" s="11" t="s">
        <v>111</v>
      </c>
      <c r="E142" s="11" t="s">
        <v>113</v>
      </c>
      <c r="F142" s="11" t="s">
        <v>0</v>
      </c>
      <c r="G142" s="11"/>
      <c r="H142" s="11" t="s">
        <v>0</v>
      </c>
      <c r="I142" s="15" t="s">
        <v>0</v>
      </c>
      <c r="J142" s="16">
        <f>J143+J183</f>
        <v>23763203.579999998</v>
      </c>
      <c r="K142" s="16">
        <f>K143+K183</f>
        <v>16587423.740000004</v>
      </c>
      <c r="L142" s="9">
        <f t="shared" si="11"/>
        <v>69.802977886199656</v>
      </c>
      <c r="M142" s="136"/>
    </row>
    <row r="143" spans="1:15" ht="27">
      <c r="A143" s="18" t="s">
        <v>116</v>
      </c>
      <c r="B143" s="19" t="s">
        <v>10</v>
      </c>
      <c r="C143" s="19" t="s">
        <v>13</v>
      </c>
      <c r="D143" s="19" t="s">
        <v>111</v>
      </c>
      <c r="E143" s="19" t="s">
        <v>117</v>
      </c>
      <c r="F143" s="19" t="s">
        <v>0</v>
      </c>
      <c r="G143" s="19"/>
      <c r="H143" s="19" t="s">
        <v>0</v>
      </c>
      <c r="I143" s="20" t="s">
        <v>0</v>
      </c>
      <c r="J143" s="21">
        <f>J144+J172+J176</f>
        <v>22014287.129999999</v>
      </c>
      <c r="K143" s="21">
        <f>K144+K172+K176</f>
        <v>16266077.350000003</v>
      </c>
      <c r="L143" s="9">
        <f t="shared" si="11"/>
        <v>73.888730777175084</v>
      </c>
      <c r="M143" s="137"/>
    </row>
    <row r="144" spans="1:15" ht="26">
      <c r="A144" s="17" t="s">
        <v>44</v>
      </c>
      <c r="B144" s="11" t="s">
        <v>10</v>
      </c>
      <c r="C144" s="11" t="s">
        <v>13</v>
      </c>
      <c r="D144" s="11" t="s">
        <v>111</v>
      </c>
      <c r="E144" s="11" t="s">
        <v>117</v>
      </c>
      <c r="F144" s="11" t="s">
        <v>45</v>
      </c>
      <c r="G144" s="11"/>
      <c r="H144" s="11" t="s">
        <v>0</v>
      </c>
      <c r="I144" s="15" t="s">
        <v>0</v>
      </c>
      <c r="J144" s="16">
        <f>J145</f>
        <v>21477203.25</v>
      </c>
      <c r="K144" s="16">
        <f>K145</f>
        <v>15972511.470000003</v>
      </c>
      <c r="L144" s="9">
        <f t="shared" si="11"/>
        <v>74.36960615437674</v>
      </c>
      <c r="M144" s="136"/>
    </row>
    <row r="145" spans="1:13" ht="26">
      <c r="A145" s="17" t="s">
        <v>46</v>
      </c>
      <c r="B145" s="11" t="s">
        <v>10</v>
      </c>
      <c r="C145" s="11" t="s">
        <v>13</v>
      </c>
      <c r="D145" s="11" t="s">
        <v>111</v>
      </c>
      <c r="E145" s="11" t="s">
        <v>117</v>
      </c>
      <c r="F145" s="11" t="s">
        <v>47</v>
      </c>
      <c r="G145" s="11"/>
      <c r="H145" s="11" t="s">
        <v>0</v>
      </c>
      <c r="I145" s="15" t="s">
        <v>0</v>
      </c>
      <c r="J145" s="16">
        <f>J146+J148+J168</f>
        <v>21477203.25</v>
      </c>
      <c r="K145" s="16">
        <f>K146+K148+K168</f>
        <v>15972511.470000003</v>
      </c>
      <c r="L145" s="9">
        <f t="shared" si="11"/>
        <v>74.36960615437674</v>
      </c>
      <c r="M145" s="136"/>
    </row>
    <row r="146" spans="1:13" ht="26">
      <c r="A146" s="10" t="s">
        <v>48</v>
      </c>
      <c r="B146" s="11" t="s">
        <v>10</v>
      </c>
      <c r="C146" s="11" t="s">
        <v>13</v>
      </c>
      <c r="D146" s="11" t="s">
        <v>111</v>
      </c>
      <c r="E146" s="11" t="s">
        <v>117</v>
      </c>
      <c r="F146" s="11" t="s">
        <v>49</v>
      </c>
      <c r="G146" s="11"/>
      <c r="H146" s="11" t="s">
        <v>0</v>
      </c>
      <c r="I146" s="15" t="s">
        <v>0</v>
      </c>
      <c r="J146" s="16">
        <f>J147</f>
        <v>113600</v>
      </c>
      <c r="K146" s="16">
        <f>K147</f>
        <v>60645.16</v>
      </c>
      <c r="L146" s="9">
        <f t="shared" si="11"/>
        <v>53.384823943661971</v>
      </c>
      <c r="M146" s="136"/>
    </row>
    <row r="147" spans="1:13">
      <c r="A147" s="12" t="s">
        <v>50</v>
      </c>
      <c r="B147" s="22" t="s">
        <v>10</v>
      </c>
      <c r="C147" s="22" t="s">
        <v>13</v>
      </c>
      <c r="D147" s="22" t="s">
        <v>111</v>
      </c>
      <c r="E147" s="22" t="s">
        <v>117</v>
      </c>
      <c r="F147" s="22" t="s">
        <v>49</v>
      </c>
      <c r="G147" s="22"/>
      <c r="H147" s="22" t="s">
        <v>51</v>
      </c>
      <c r="I147" s="72" t="s">
        <v>0</v>
      </c>
      <c r="J147" s="23">
        <v>113600</v>
      </c>
      <c r="K147" s="23">
        <v>60645.16</v>
      </c>
      <c r="L147" s="228">
        <f t="shared" si="11"/>
        <v>53.384823943661971</v>
      </c>
      <c r="M147" s="138"/>
    </row>
    <row r="148" spans="1:13" ht="26">
      <c r="A148" s="10" t="s">
        <v>55</v>
      </c>
      <c r="B148" s="11" t="s">
        <v>10</v>
      </c>
      <c r="C148" s="11" t="s">
        <v>13</v>
      </c>
      <c r="D148" s="11" t="s">
        <v>111</v>
      </c>
      <c r="E148" s="11" t="s">
        <v>117</v>
      </c>
      <c r="F148" s="11" t="s">
        <v>56</v>
      </c>
      <c r="G148" s="11"/>
      <c r="H148" s="11" t="s">
        <v>0</v>
      </c>
      <c r="I148" s="15" t="s">
        <v>0</v>
      </c>
      <c r="J148" s="16">
        <f>J151+J154+J158+J162+J166+J149+J164</f>
        <v>15258496.83</v>
      </c>
      <c r="K148" s="16">
        <f>K151+K154+K158+K162+K166+K149+K164</f>
        <v>13568270.120000003</v>
      </c>
      <c r="L148" s="9">
        <f t="shared" si="11"/>
        <v>88.922718084019834</v>
      </c>
      <c r="M148" s="136"/>
    </row>
    <row r="149" spans="1:13">
      <c r="A149" s="71" t="s">
        <v>78</v>
      </c>
      <c r="B149" s="22" t="s">
        <v>10</v>
      </c>
      <c r="C149" s="22" t="s">
        <v>13</v>
      </c>
      <c r="D149" s="22" t="s">
        <v>111</v>
      </c>
      <c r="E149" s="22" t="s">
        <v>117</v>
      </c>
      <c r="F149" s="22" t="s">
        <v>56</v>
      </c>
      <c r="G149" s="44"/>
      <c r="H149" s="44">
        <v>222</v>
      </c>
      <c r="I149" s="46"/>
      <c r="J149" s="45">
        <f>J150</f>
        <v>86849.65</v>
      </c>
      <c r="K149" s="45">
        <f>K150</f>
        <v>86849.65</v>
      </c>
      <c r="L149" s="228">
        <f t="shared" si="11"/>
        <v>100</v>
      </c>
      <c r="M149" s="140"/>
    </row>
    <row r="150" spans="1:13">
      <c r="A150" s="71" t="s">
        <v>176</v>
      </c>
      <c r="B150" s="22" t="s">
        <v>10</v>
      </c>
      <c r="C150" s="22" t="s">
        <v>13</v>
      </c>
      <c r="D150" s="22" t="s">
        <v>111</v>
      </c>
      <c r="E150" s="22" t="s">
        <v>117</v>
      </c>
      <c r="F150" s="22" t="s">
        <v>56</v>
      </c>
      <c r="G150" s="44"/>
      <c r="H150" s="44">
        <v>222</v>
      </c>
      <c r="I150" s="46">
        <v>1125</v>
      </c>
      <c r="J150" s="45">
        <v>86849.65</v>
      </c>
      <c r="K150" s="45">
        <v>86849.65</v>
      </c>
      <c r="L150" s="228">
        <f t="shared" si="11"/>
        <v>100</v>
      </c>
      <c r="M150" s="140"/>
    </row>
    <row r="151" spans="1:13">
      <c r="A151" s="12" t="s">
        <v>82</v>
      </c>
      <c r="B151" s="22" t="s">
        <v>10</v>
      </c>
      <c r="C151" s="22" t="s">
        <v>13</v>
      </c>
      <c r="D151" s="22" t="s">
        <v>111</v>
      </c>
      <c r="E151" s="22" t="s">
        <v>117</v>
      </c>
      <c r="F151" s="22" t="s">
        <v>56</v>
      </c>
      <c r="G151" s="22"/>
      <c r="H151" s="22" t="s">
        <v>83</v>
      </c>
      <c r="I151" s="72" t="s">
        <v>0</v>
      </c>
      <c r="J151" s="23">
        <f>J152+J153</f>
        <v>3182569.1599999997</v>
      </c>
      <c r="K151" s="23">
        <f>K152+K153</f>
        <v>2803964.81</v>
      </c>
      <c r="L151" s="228">
        <f t="shared" si="11"/>
        <v>88.103813901093673</v>
      </c>
      <c r="M151" s="138"/>
    </row>
    <row r="152" spans="1:13" ht="26">
      <c r="A152" s="12" t="s">
        <v>88</v>
      </c>
      <c r="B152" s="22" t="s">
        <v>10</v>
      </c>
      <c r="C152" s="22" t="s">
        <v>13</v>
      </c>
      <c r="D152" s="22" t="s">
        <v>111</v>
      </c>
      <c r="E152" s="22" t="s">
        <v>117</v>
      </c>
      <c r="F152" s="22" t="s">
        <v>56</v>
      </c>
      <c r="G152" s="22"/>
      <c r="H152" s="22" t="s">
        <v>83</v>
      </c>
      <c r="I152" s="72" t="s">
        <v>89</v>
      </c>
      <c r="J152" s="23">
        <v>431343.55</v>
      </c>
      <c r="K152" s="23">
        <v>212190</v>
      </c>
      <c r="L152" s="228">
        <f t="shared" si="11"/>
        <v>49.192806986449668</v>
      </c>
      <c r="M152" s="138"/>
    </row>
    <row r="153" spans="1:13">
      <c r="A153" s="12" t="s">
        <v>90</v>
      </c>
      <c r="B153" s="22" t="s">
        <v>10</v>
      </c>
      <c r="C153" s="22" t="s">
        <v>13</v>
      </c>
      <c r="D153" s="22" t="s">
        <v>111</v>
      </c>
      <c r="E153" s="22" t="s">
        <v>117</v>
      </c>
      <c r="F153" s="22" t="s">
        <v>56</v>
      </c>
      <c r="G153" s="22"/>
      <c r="H153" s="22" t="s">
        <v>83</v>
      </c>
      <c r="I153" s="72" t="s">
        <v>91</v>
      </c>
      <c r="J153" s="23">
        <v>2751225.61</v>
      </c>
      <c r="K153" s="23">
        <v>2591774.81</v>
      </c>
      <c r="L153" s="228">
        <f t="shared" si="11"/>
        <v>94.204372065292034</v>
      </c>
      <c r="M153" s="138"/>
    </row>
    <row r="154" spans="1:13">
      <c r="A154" s="12" t="s">
        <v>118</v>
      </c>
      <c r="B154" s="22" t="s">
        <v>10</v>
      </c>
      <c r="C154" s="22" t="s">
        <v>13</v>
      </c>
      <c r="D154" s="22" t="s">
        <v>111</v>
      </c>
      <c r="E154" s="22" t="s">
        <v>117</v>
      </c>
      <c r="F154" s="22" t="s">
        <v>56</v>
      </c>
      <c r="G154" s="22"/>
      <c r="H154" s="22" t="s">
        <v>75</v>
      </c>
      <c r="I154" s="72" t="s">
        <v>0</v>
      </c>
      <c r="J154" s="23">
        <f>J155+J156+J157</f>
        <v>9560012.5600000005</v>
      </c>
      <c r="K154" s="23">
        <f>K155+K156+K157</f>
        <v>9225889.2800000012</v>
      </c>
      <c r="L154" s="228">
        <f t="shared" si="11"/>
        <v>96.504991202647545</v>
      </c>
      <c r="M154" s="138"/>
    </row>
    <row r="155" spans="1:13" ht="26">
      <c r="A155" s="12" t="s">
        <v>76</v>
      </c>
      <c r="B155" s="22" t="s">
        <v>10</v>
      </c>
      <c r="C155" s="22" t="s">
        <v>13</v>
      </c>
      <c r="D155" s="22" t="s">
        <v>111</v>
      </c>
      <c r="E155" s="22" t="s">
        <v>117</v>
      </c>
      <c r="F155" s="22" t="s">
        <v>56</v>
      </c>
      <c r="G155" s="22"/>
      <c r="H155" s="22" t="s">
        <v>75</v>
      </c>
      <c r="I155" s="72">
        <v>1105</v>
      </c>
      <c r="J155" s="23">
        <v>8742226.8000000007</v>
      </c>
      <c r="K155" s="23">
        <v>8742226.8000000007</v>
      </c>
      <c r="L155" s="228">
        <f t="shared" si="11"/>
        <v>100</v>
      </c>
      <c r="M155" s="138"/>
    </row>
    <row r="156" spans="1:13">
      <c r="A156" s="12" t="s">
        <v>452</v>
      </c>
      <c r="B156" s="22" t="s">
        <v>10</v>
      </c>
      <c r="C156" s="22" t="s">
        <v>13</v>
      </c>
      <c r="D156" s="22" t="s">
        <v>111</v>
      </c>
      <c r="E156" s="22" t="s">
        <v>117</v>
      </c>
      <c r="F156" s="22" t="s">
        <v>56</v>
      </c>
      <c r="G156" s="22"/>
      <c r="H156" s="22" t="s">
        <v>75</v>
      </c>
      <c r="I156" s="72">
        <v>1111</v>
      </c>
      <c r="J156" s="23">
        <v>8182.26</v>
      </c>
      <c r="K156" s="92"/>
      <c r="L156" s="228">
        <f t="shared" ref="L156:L175" si="14">K156/J156*100</f>
        <v>0</v>
      </c>
      <c r="M156" s="142"/>
    </row>
    <row r="157" spans="1:13">
      <c r="A157" s="12" t="s">
        <v>121</v>
      </c>
      <c r="B157" s="22" t="s">
        <v>10</v>
      </c>
      <c r="C157" s="22" t="s">
        <v>13</v>
      </c>
      <c r="D157" s="22" t="s">
        <v>111</v>
      </c>
      <c r="E157" s="22" t="s">
        <v>117</v>
      </c>
      <c r="F157" s="22" t="s">
        <v>56</v>
      </c>
      <c r="G157" s="22"/>
      <c r="H157" s="22" t="s">
        <v>75</v>
      </c>
      <c r="I157" s="72" t="s">
        <v>94</v>
      </c>
      <c r="J157" s="23">
        <v>809603.5</v>
      </c>
      <c r="K157" s="23">
        <v>483662.48</v>
      </c>
      <c r="L157" s="228">
        <f t="shared" si="14"/>
        <v>59.740660706135785</v>
      </c>
      <c r="M157" s="138"/>
    </row>
    <row r="158" spans="1:13">
      <c r="A158" s="12" t="s">
        <v>57</v>
      </c>
      <c r="B158" s="22" t="s">
        <v>10</v>
      </c>
      <c r="C158" s="22" t="s">
        <v>13</v>
      </c>
      <c r="D158" s="22" t="s">
        <v>111</v>
      </c>
      <c r="E158" s="22" t="s">
        <v>117</v>
      </c>
      <c r="F158" s="22" t="s">
        <v>56</v>
      </c>
      <c r="G158" s="22"/>
      <c r="H158" s="22" t="s">
        <v>58</v>
      </c>
      <c r="I158" s="72" t="s">
        <v>0</v>
      </c>
      <c r="J158" s="23">
        <f>J159+J160+J161</f>
        <v>1876059.37</v>
      </c>
      <c r="K158" s="23">
        <f>K159+K160+K161</f>
        <v>1112020.29</v>
      </c>
      <c r="L158" s="228">
        <f t="shared" si="14"/>
        <v>59.274259001728716</v>
      </c>
      <c r="M158" s="138"/>
    </row>
    <row r="159" spans="1:13" ht="26">
      <c r="A159" s="81" t="s">
        <v>95</v>
      </c>
      <c r="B159" s="22" t="s">
        <v>10</v>
      </c>
      <c r="C159" s="22" t="s">
        <v>13</v>
      </c>
      <c r="D159" s="22" t="s">
        <v>111</v>
      </c>
      <c r="E159" s="22" t="s">
        <v>117</v>
      </c>
      <c r="F159" s="22" t="s">
        <v>56</v>
      </c>
      <c r="G159" s="22"/>
      <c r="H159" s="22" t="s">
        <v>58</v>
      </c>
      <c r="I159" s="72">
        <v>1134</v>
      </c>
      <c r="J159" s="92">
        <v>1219758.52</v>
      </c>
      <c r="K159" s="92">
        <v>833472.26</v>
      </c>
      <c r="L159" s="228">
        <f t="shared" si="14"/>
        <v>68.330923402773209</v>
      </c>
      <c r="M159" s="142"/>
    </row>
    <row r="160" spans="1:13">
      <c r="A160" s="12" t="s">
        <v>97</v>
      </c>
      <c r="B160" s="22" t="s">
        <v>10</v>
      </c>
      <c r="C160" s="22" t="s">
        <v>13</v>
      </c>
      <c r="D160" s="22" t="s">
        <v>111</v>
      </c>
      <c r="E160" s="22" t="s">
        <v>117</v>
      </c>
      <c r="F160" s="22" t="s">
        <v>56</v>
      </c>
      <c r="G160" s="22"/>
      <c r="H160" s="22" t="s">
        <v>58</v>
      </c>
      <c r="I160" s="72" t="s">
        <v>98</v>
      </c>
      <c r="J160" s="23">
        <v>483184.47</v>
      </c>
      <c r="K160" s="23">
        <v>134620.75</v>
      </c>
      <c r="L160" s="228">
        <f t="shared" si="14"/>
        <v>27.861150007573716</v>
      </c>
      <c r="M160" s="138"/>
    </row>
    <row r="161" spans="1:15" s="80" customFormat="1">
      <c r="A161" s="12" t="s">
        <v>97</v>
      </c>
      <c r="B161" s="22" t="s">
        <v>10</v>
      </c>
      <c r="C161" s="22" t="s">
        <v>13</v>
      </c>
      <c r="D161" s="22" t="s">
        <v>111</v>
      </c>
      <c r="E161" s="22" t="s">
        <v>117</v>
      </c>
      <c r="F161" s="22" t="s">
        <v>56</v>
      </c>
      <c r="G161" s="22" t="s">
        <v>461</v>
      </c>
      <c r="H161" s="22" t="s">
        <v>58</v>
      </c>
      <c r="I161" s="72" t="s">
        <v>98</v>
      </c>
      <c r="J161" s="23">
        <v>173116.38</v>
      </c>
      <c r="K161" s="23">
        <v>143927.28</v>
      </c>
      <c r="L161" s="228">
        <f t="shared" si="14"/>
        <v>83.139030518082691</v>
      </c>
      <c r="M161" s="138"/>
      <c r="N161" s="127"/>
      <c r="O161" s="127"/>
    </row>
    <row r="162" spans="1:15">
      <c r="A162" s="12" t="s">
        <v>270</v>
      </c>
      <c r="B162" s="22" t="s">
        <v>10</v>
      </c>
      <c r="C162" s="22" t="s">
        <v>13</v>
      </c>
      <c r="D162" s="22" t="s">
        <v>111</v>
      </c>
      <c r="E162" s="22" t="s">
        <v>117</v>
      </c>
      <c r="F162" s="22" t="s">
        <v>56</v>
      </c>
      <c r="G162" s="22"/>
      <c r="H162" s="22">
        <v>227</v>
      </c>
      <c r="I162" s="72"/>
      <c r="J162" s="23">
        <f>J163</f>
        <v>7397.53</v>
      </c>
      <c r="K162" s="23">
        <f>K163</f>
        <v>2397.5300000000002</v>
      </c>
      <c r="L162" s="228">
        <f t="shared" si="14"/>
        <v>32.40987194374339</v>
      </c>
      <c r="M162" s="138"/>
    </row>
    <row r="163" spans="1:15">
      <c r="A163" s="12" t="s">
        <v>293</v>
      </c>
      <c r="B163" s="22" t="s">
        <v>10</v>
      </c>
      <c r="C163" s="22" t="s">
        <v>13</v>
      </c>
      <c r="D163" s="22" t="s">
        <v>111</v>
      </c>
      <c r="E163" s="22" t="s">
        <v>117</v>
      </c>
      <c r="F163" s="22" t="s">
        <v>56</v>
      </c>
      <c r="G163" s="22"/>
      <c r="H163" s="22">
        <v>227</v>
      </c>
      <c r="I163" s="72">
        <v>1135</v>
      </c>
      <c r="J163" s="23">
        <v>7397.53</v>
      </c>
      <c r="K163" s="23">
        <v>2397.5300000000002</v>
      </c>
      <c r="L163" s="228">
        <f t="shared" si="14"/>
        <v>32.40987194374339</v>
      </c>
      <c r="M163" s="138"/>
    </row>
    <row r="164" spans="1:15">
      <c r="A164" s="12" t="s">
        <v>137</v>
      </c>
      <c r="B164" s="22" t="s">
        <v>10</v>
      </c>
      <c r="C164" s="22" t="s">
        <v>13</v>
      </c>
      <c r="D164" s="22" t="s">
        <v>111</v>
      </c>
      <c r="E164" s="22" t="s">
        <v>117</v>
      </c>
      <c r="F164" s="22" t="s">
        <v>56</v>
      </c>
      <c r="G164" s="22"/>
      <c r="H164" s="22">
        <v>310</v>
      </c>
      <c r="I164" s="72"/>
      <c r="J164" s="23">
        <f>J165</f>
        <v>63930</v>
      </c>
      <c r="K164" s="92"/>
      <c r="L164" s="228">
        <f t="shared" si="14"/>
        <v>0</v>
      </c>
      <c r="M164" s="142"/>
    </row>
    <row r="165" spans="1:15">
      <c r="A165" s="12" t="s">
        <v>138</v>
      </c>
      <c r="B165" s="22" t="s">
        <v>10</v>
      </c>
      <c r="C165" s="22" t="s">
        <v>13</v>
      </c>
      <c r="D165" s="22" t="s">
        <v>111</v>
      </c>
      <c r="E165" s="22" t="s">
        <v>117</v>
      </c>
      <c r="F165" s="22" t="s">
        <v>56</v>
      </c>
      <c r="G165" s="22"/>
      <c r="H165" s="22">
        <v>310</v>
      </c>
      <c r="I165" s="72">
        <v>1116</v>
      </c>
      <c r="J165" s="23">
        <v>63930</v>
      </c>
      <c r="K165" s="92"/>
      <c r="L165" s="228">
        <f t="shared" si="14"/>
        <v>0</v>
      </c>
      <c r="M165" s="142"/>
    </row>
    <row r="166" spans="1:15">
      <c r="A166" s="12" t="s">
        <v>286</v>
      </c>
      <c r="B166" s="22" t="s">
        <v>10</v>
      </c>
      <c r="C166" s="22" t="s">
        <v>13</v>
      </c>
      <c r="D166" s="22" t="s">
        <v>111</v>
      </c>
      <c r="E166" s="22" t="s">
        <v>117</v>
      </c>
      <c r="F166" s="22" t="s">
        <v>56</v>
      </c>
      <c r="G166" s="22"/>
      <c r="H166" s="22">
        <v>340</v>
      </c>
      <c r="I166" s="72" t="s">
        <v>0</v>
      </c>
      <c r="J166" s="23">
        <f>J167</f>
        <v>481678.56</v>
      </c>
      <c r="K166" s="23">
        <f>K167</f>
        <v>337148.56</v>
      </c>
      <c r="L166" s="228">
        <f t="shared" si="14"/>
        <v>69.994512523040271</v>
      </c>
      <c r="M166" s="138"/>
    </row>
    <row r="167" spans="1:15" ht="26">
      <c r="A167" s="81" t="s">
        <v>258</v>
      </c>
      <c r="B167" s="82" t="s">
        <v>10</v>
      </c>
      <c r="C167" s="82" t="s">
        <v>13</v>
      </c>
      <c r="D167" s="82" t="s">
        <v>111</v>
      </c>
      <c r="E167" s="82" t="s">
        <v>117</v>
      </c>
      <c r="F167" s="82" t="s">
        <v>56</v>
      </c>
      <c r="G167" s="82"/>
      <c r="H167" s="82">
        <v>349</v>
      </c>
      <c r="I167" s="83">
        <v>1148</v>
      </c>
      <c r="J167" s="84">
        <v>481678.56</v>
      </c>
      <c r="K167" s="84">
        <v>337148.56</v>
      </c>
      <c r="L167" s="228">
        <f t="shared" si="14"/>
        <v>69.994512523040271</v>
      </c>
      <c r="M167" s="138"/>
    </row>
    <row r="168" spans="1:15" s="80" customFormat="1">
      <c r="A168" s="24" t="s">
        <v>335</v>
      </c>
      <c r="B168" s="11" t="s">
        <v>10</v>
      </c>
      <c r="C168" s="11" t="s">
        <v>13</v>
      </c>
      <c r="D168" s="11" t="s">
        <v>111</v>
      </c>
      <c r="E168" s="11" t="s">
        <v>117</v>
      </c>
      <c r="F168" s="25">
        <v>247</v>
      </c>
      <c r="G168" s="25"/>
      <c r="H168" s="25"/>
      <c r="I168" s="73"/>
      <c r="J168" s="126">
        <f>J169</f>
        <v>6105106.4199999999</v>
      </c>
      <c r="K168" s="126">
        <f>K169</f>
        <v>2343596.19</v>
      </c>
      <c r="L168" s="9">
        <f t="shared" si="14"/>
        <v>38.387474824722219</v>
      </c>
      <c r="M168" s="139"/>
      <c r="N168" s="127"/>
      <c r="O168" s="127"/>
    </row>
    <row r="169" spans="1:15" s="80" customFormat="1">
      <c r="A169" s="12" t="s">
        <v>82</v>
      </c>
      <c r="B169" s="22" t="s">
        <v>10</v>
      </c>
      <c r="C169" s="44" t="s">
        <v>13</v>
      </c>
      <c r="D169" s="44" t="s">
        <v>111</v>
      </c>
      <c r="E169" s="44" t="s">
        <v>117</v>
      </c>
      <c r="F169" s="22">
        <v>247</v>
      </c>
      <c r="G169" s="22"/>
      <c r="H169" s="22" t="s">
        <v>83</v>
      </c>
      <c r="I169" s="72" t="s">
        <v>0</v>
      </c>
      <c r="J169" s="84">
        <f>J170+J171</f>
        <v>6105106.4199999999</v>
      </c>
      <c r="K169" s="84">
        <f>K170+K171</f>
        <v>2343596.19</v>
      </c>
      <c r="L169" s="228">
        <f t="shared" si="14"/>
        <v>38.387474824722219</v>
      </c>
      <c r="M169" s="138"/>
      <c r="N169" s="127"/>
      <c r="O169" s="127"/>
    </row>
    <row r="170" spans="1:15" s="80" customFormat="1">
      <c r="A170" s="12" t="s">
        <v>84</v>
      </c>
      <c r="B170" s="22" t="s">
        <v>10</v>
      </c>
      <c r="C170" s="44" t="s">
        <v>13</v>
      </c>
      <c r="D170" s="44" t="s">
        <v>111</v>
      </c>
      <c r="E170" s="44" t="s">
        <v>117</v>
      </c>
      <c r="F170" s="22">
        <v>247</v>
      </c>
      <c r="G170" s="22"/>
      <c r="H170" s="22" t="s">
        <v>83</v>
      </c>
      <c r="I170" s="72" t="s">
        <v>85</v>
      </c>
      <c r="J170" s="84">
        <v>5722176.8499999996</v>
      </c>
      <c r="K170" s="84">
        <v>2078879.8</v>
      </c>
      <c r="L170" s="228">
        <f t="shared" si="14"/>
        <v>36.33022631937704</v>
      </c>
      <c r="M170" s="138"/>
      <c r="N170" s="127"/>
      <c r="O170" s="127"/>
    </row>
    <row r="171" spans="1:15" s="80" customFormat="1">
      <c r="A171" s="12" t="s">
        <v>86</v>
      </c>
      <c r="B171" s="22" t="s">
        <v>10</v>
      </c>
      <c r="C171" s="44" t="s">
        <v>13</v>
      </c>
      <c r="D171" s="44" t="s">
        <v>111</v>
      </c>
      <c r="E171" s="44" t="s">
        <v>117</v>
      </c>
      <c r="F171" s="22">
        <v>247</v>
      </c>
      <c r="G171" s="22"/>
      <c r="H171" s="22" t="s">
        <v>83</v>
      </c>
      <c r="I171" s="72" t="s">
        <v>87</v>
      </c>
      <c r="J171" s="84">
        <v>382929.57</v>
      </c>
      <c r="K171" s="84">
        <v>264716.39</v>
      </c>
      <c r="L171" s="228">
        <f t="shared" si="14"/>
        <v>69.129263117497047</v>
      </c>
      <c r="M171" s="138"/>
      <c r="N171" s="127"/>
      <c r="O171" s="127"/>
    </row>
    <row r="172" spans="1:15">
      <c r="A172" s="37" t="s">
        <v>67</v>
      </c>
      <c r="B172" s="32" t="s">
        <v>10</v>
      </c>
      <c r="C172" s="32" t="s">
        <v>13</v>
      </c>
      <c r="D172" s="32">
        <v>13</v>
      </c>
      <c r="E172" s="32" t="s">
        <v>117</v>
      </c>
      <c r="F172" s="32" t="s">
        <v>68</v>
      </c>
      <c r="G172" s="32"/>
      <c r="H172" s="32" t="s">
        <v>0</v>
      </c>
      <c r="I172" s="38" t="s">
        <v>0</v>
      </c>
      <c r="J172" s="27">
        <f t="shared" ref="J172:K174" si="15">J173</f>
        <v>379303</v>
      </c>
      <c r="K172" s="27">
        <f t="shared" si="15"/>
        <v>160916</v>
      </c>
      <c r="L172" s="9">
        <f t="shared" si="14"/>
        <v>42.424130576346613</v>
      </c>
      <c r="M172" s="139"/>
    </row>
    <row r="173" spans="1:15">
      <c r="A173" s="34" t="s">
        <v>69</v>
      </c>
      <c r="B173" s="32" t="s">
        <v>10</v>
      </c>
      <c r="C173" s="32" t="s">
        <v>13</v>
      </c>
      <c r="D173" s="32">
        <v>13</v>
      </c>
      <c r="E173" s="32" t="s">
        <v>117</v>
      </c>
      <c r="F173" s="32" t="s">
        <v>70</v>
      </c>
      <c r="G173" s="32"/>
      <c r="H173" s="32" t="s">
        <v>0</v>
      </c>
      <c r="I173" s="38" t="s">
        <v>0</v>
      </c>
      <c r="J173" s="27">
        <f t="shared" si="15"/>
        <v>379303</v>
      </c>
      <c r="K173" s="27">
        <f t="shared" si="15"/>
        <v>160916</v>
      </c>
      <c r="L173" s="9">
        <f t="shared" si="14"/>
        <v>42.424130576346613</v>
      </c>
      <c r="M173" s="139"/>
    </row>
    <row r="174" spans="1:15">
      <c r="A174" s="35" t="s">
        <v>42</v>
      </c>
      <c r="B174" s="36" t="s">
        <v>10</v>
      </c>
      <c r="C174" s="36" t="s">
        <v>13</v>
      </c>
      <c r="D174" s="36">
        <v>13</v>
      </c>
      <c r="E174" s="36" t="s">
        <v>117</v>
      </c>
      <c r="F174" s="36" t="s">
        <v>70</v>
      </c>
      <c r="G174" s="36"/>
      <c r="H174" s="36" t="s">
        <v>62</v>
      </c>
      <c r="I174" s="75" t="s">
        <v>0</v>
      </c>
      <c r="J174" s="23">
        <f t="shared" si="15"/>
        <v>379303</v>
      </c>
      <c r="K174" s="23">
        <f t="shared" si="15"/>
        <v>160916</v>
      </c>
      <c r="L174" s="228">
        <f t="shared" si="14"/>
        <v>42.424130576346613</v>
      </c>
      <c r="M174" s="138"/>
    </row>
    <row r="175" spans="1:15">
      <c r="A175" s="35" t="s">
        <v>272</v>
      </c>
      <c r="B175" s="36" t="s">
        <v>10</v>
      </c>
      <c r="C175" s="36" t="s">
        <v>13</v>
      </c>
      <c r="D175" s="36">
        <v>13</v>
      </c>
      <c r="E175" s="36" t="s">
        <v>117</v>
      </c>
      <c r="F175" s="36" t="s">
        <v>70</v>
      </c>
      <c r="G175" s="36"/>
      <c r="H175" s="36">
        <v>296</v>
      </c>
      <c r="I175" s="75" t="s">
        <v>71</v>
      </c>
      <c r="J175" s="23">
        <v>379303</v>
      </c>
      <c r="K175" s="92">
        <v>160916</v>
      </c>
      <c r="L175" s="228">
        <f t="shared" si="14"/>
        <v>42.424130576346613</v>
      </c>
      <c r="M175" s="142"/>
    </row>
    <row r="176" spans="1:15">
      <c r="A176" s="17" t="s">
        <v>100</v>
      </c>
      <c r="B176" s="11" t="s">
        <v>10</v>
      </c>
      <c r="C176" s="11" t="s">
        <v>13</v>
      </c>
      <c r="D176" s="11" t="s">
        <v>111</v>
      </c>
      <c r="E176" s="11" t="s">
        <v>117</v>
      </c>
      <c r="F176" s="11" t="s">
        <v>101</v>
      </c>
      <c r="G176" s="11"/>
      <c r="H176" s="11" t="s">
        <v>0</v>
      </c>
      <c r="I176" s="15" t="s">
        <v>0</v>
      </c>
      <c r="J176" s="16">
        <f>J177</f>
        <v>157780.88</v>
      </c>
      <c r="K176" s="16">
        <f>K177</f>
        <v>132649.88</v>
      </c>
      <c r="L176" s="9">
        <f t="shared" ref="L176:L218" si="16">K176/J176*100</f>
        <v>84.072214580118967</v>
      </c>
      <c r="M176" s="136"/>
    </row>
    <row r="177" spans="1:13">
      <c r="A177" s="24" t="s">
        <v>109</v>
      </c>
      <c r="B177" s="11" t="s">
        <v>10</v>
      </c>
      <c r="C177" s="11" t="s">
        <v>13</v>
      </c>
      <c r="D177" s="11" t="s">
        <v>111</v>
      </c>
      <c r="E177" s="11" t="s">
        <v>117</v>
      </c>
      <c r="F177" s="11">
        <v>800</v>
      </c>
      <c r="G177" s="11"/>
      <c r="H177" s="11" t="s">
        <v>0</v>
      </c>
      <c r="I177" s="15" t="s">
        <v>0</v>
      </c>
      <c r="J177" s="16">
        <f>J178+J180</f>
        <v>157780.88</v>
      </c>
      <c r="K177" s="16">
        <f>K178+K180</f>
        <v>132649.88</v>
      </c>
      <c r="L177" s="9">
        <f t="shared" si="16"/>
        <v>84.072214580118967</v>
      </c>
      <c r="M177" s="136"/>
    </row>
    <row r="178" spans="1:13">
      <c r="A178" s="24" t="s">
        <v>276</v>
      </c>
      <c r="B178" s="25" t="s">
        <v>10</v>
      </c>
      <c r="C178" s="25" t="s">
        <v>13</v>
      </c>
      <c r="D178" s="25" t="s">
        <v>111</v>
      </c>
      <c r="E178" s="25" t="s">
        <v>117</v>
      </c>
      <c r="F178" s="25">
        <v>852</v>
      </c>
      <c r="G178" s="25"/>
      <c r="H178" s="25"/>
      <c r="I178" s="15" t="s">
        <v>0</v>
      </c>
      <c r="J178" s="16">
        <f>J179</f>
        <v>114332</v>
      </c>
      <c r="K178" s="16">
        <f>K179</f>
        <v>90801</v>
      </c>
      <c r="L178" s="9">
        <f t="shared" si="16"/>
        <v>79.418710422278977</v>
      </c>
      <c r="M178" s="136"/>
    </row>
    <row r="179" spans="1:13">
      <c r="A179" s="12" t="s">
        <v>275</v>
      </c>
      <c r="B179" s="22" t="s">
        <v>10</v>
      </c>
      <c r="C179" s="22" t="s">
        <v>13</v>
      </c>
      <c r="D179" s="22" t="s">
        <v>111</v>
      </c>
      <c r="E179" s="22" t="s">
        <v>117</v>
      </c>
      <c r="F179" s="22">
        <v>852</v>
      </c>
      <c r="G179" s="22"/>
      <c r="H179" s="22">
        <v>291</v>
      </c>
      <c r="I179" s="46">
        <v>1143</v>
      </c>
      <c r="J179" s="45">
        <v>114332</v>
      </c>
      <c r="K179" s="45">
        <v>90801</v>
      </c>
      <c r="L179" s="228">
        <f t="shared" si="16"/>
        <v>79.418710422278977</v>
      </c>
      <c r="M179" s="140"/>
    </row>
    <row r="180" spans="1:13">
      <c r="A180" s="81" t="s">
        <v>109</v>
      </c>
      <c r="B180" s="25" t="s">
        <v>10</v>
      </c>
      <c r="C180" s="25" t="s">
        <v>13</v>
      </c>
      <c r="D180" s="25" t="s">
        <v>111</v>
      </c>
      <c r="E180" s="25" t="s">
        <v>117</v>
      </c>
      <c r="F180" s="25">
        <v>853</v>
      </c>
      <c r="G180" s="25"/>
      <c r="H180" s="25"/>
      <c r="I180" s="15"/>
      <c r="J180" s="16">
        <f>J181+J182</f>
        <v>43448.88</v>
      </c>
      <c r="K180" s="16">
        <f>K181+K182</f>
        <v>41848.879999999997</v>
      </c>
      <c r="L180" s="9">
        <f t="shared" si="16"/>
        <v>96.317511521585828</v>
      </c>
      <c r="M180" s="136"/>
    </row>
    <row r="181" spans="1:13" ht="26">
      <c r="A181" s="65" t="s">
        <v>267</v>
      </c>
      <c r="B181" s="144" t="s">
        <v>10</v>
      </c>
      <c r="C181" s="22" t="s">
        <v>13</v>
      </c>
      <c r="D181" s="22" t="s">
        <v>111</v>
      </c>
      <c r="E181" s="22" t="s">
        <v>117</v>
      </c>
      <c r="F181" s="22">
        <v>853</v>
      </c>
      <c r="G181" s="22"/>
      <c r="H181" s="22">
        <v>292</v>
      </c>
      <c r="I181" s="72">
        <v>1144</v>
      </c>
      <c r="J181" s="23">
        <v>3448.88</v>
      </c>
      <c r="K181" s="23">
        <v>1848.88</v>
      </c>
      <c r="L181" s="228">
        <f t="shared" si="16"/>
        <v>53.608127855999633</v>
      </c>
      <c r="M181" s="138"/>
    </row>
    <row r="182" spans="1:13">
      <c r="A182" s="65" t="s">
        <v>336</v>
      </c>
      <c r="B182" s="144" t="s">
        <v>10</v>
      </c>
      <c r="C182" s="22" t="s">
        <v>13</v>
      </c>
      <c r="D182" s="22" t="s">
        <v>111</v>
      </c>
      <c r="E182" s="22" t="s">
        <v>117</v>
      </c>
      <c r="F182" s="22">
        <v>853</v>
      </c>
      <c r="G182" s="22"/>
      <c r="H182" s="22">
        <v>295</v>
      </c>
      <c r="I182" s="72">
        <v>1144</v>
      </c>
      <c r="J182" s="23">
        <v>40000</v>
      </c>
      <c r="K182" s="23">
        <v>40000</v>
      </c>
      <c r="L182" s="228">
        <f t="shared" si="16"/>
        <v>100</v>
      </c>
      <c r="M182" s="138"/>
    </row>
    <row r="183" spans="1:13" ht="27">
      <c r="A183" s="39" t="s">
        <v>122</v>
      </c>
      <c r="B183" s="40" t="s">
        <v>10</v>
      </c>
      <c r="C183" s="40" t="s">
        <v>13</v>
      </c>
      <c r="D183" s="40" t="s">
        <v>111</v>
      </c>
      <c r="E183" s="40" t="s">
        <v>203</v>
      </c>
      <c r="F183" s="40"/>
      <c r="G183" s="40"/>
      <c r="H183" s="40"/>
      <c r="I183" s="76"/>
      <c r="J183" s="42">
        <f t="shared" ref="J183:K185" si="17">J184</f>
        <v>1748916.45</v>
      </c>
      <c r="K183" s="42">
        <f t="shared" si="17"/>
        <v>321346.39</v>
      </c>
      <c r="L183" s="9">
        <f t="shared" si="16"/>
        <v>18.37402753001723</v>
      </c>
      <c r="M183" s="141"/>
    </row>
    <row r="184" spans="1:13" ht="26">
      <c r="A184" s="17" t="s">
        <v>44</v>
      </c>
      <c r="B184" s="25" t="s">
        <v>10</v>
      </c>
      <c r="C184" s="25" t="s">
        <v>13</v>
      </c>
      <c r="D184" s="25" t="s">
        <v>111</v>
      </c>
      <c r="E184" s="25" t="s">
        <v>203</v>
      </c>
      <c r="F184" s="25">
        <v>200</v>
      </c>
      <c r="G184" s="25"/>
      <c r="H184" s="40"/>
      <c r="I184" s="76"/>
      <c r="J184" s="27">
        <f t="shared" si="17"/>
        <v>1748916.45</v>
      </c>
      <c r="K184" s="27">
        <f t="shared" si="17"/>
        <v>321346.39</v>
      </c>
      <c r="L184" s="9">
        <f t="shared" si="16"/>
        <v>18.37402753001723</v>
      </c>
      <c r="M184" s="139"/>
    </row>
    <row r="185" spans="1:13" ht="26">
      <c r="A185" s="17" t="s">
        <v>46</v>
      </c>
      <c r="B185" s="25" t="s">
        <v>10</v>
      </c>
      <c r="C185" s="25" t="s">
        <v>13</v>
      </c>
      <c r="D185" s="25" t="s">
        <v>111</v>
      </c>
      <c r="E185" s="25" t="s">
        <v>203</v>
      </c>
      <c r="F185" s="25">
        <v>240</v>
      </c>
      <c r="G185" s="25"/>
      <c r="H185" s="40"/>
      <c r="I185" s="76"/>
      <c r="J185" s="27">
        <f t="shared" si="17"/>
        <v>1748916.45</v>
      </c>
      <c r="K185" s="27">
        <f t="shared" si="17"/>
        <v>321346.39</v>
      </c>
      <c r="L185" s="9">
        <f t="shared" si="16"/>
        <v>18.37402753001723</v>
      </c>
      <c r="M185" s="139"/>
    </row>
    <row r="186" spans="1:13" ht="26">
      <c r="A186" s="61" t="s">
        <v>55</v>
      </c>
      <c r="B186" s="173" t="s">
        <v>10</v>
      </c>
      <c r="C186" s="173" t="s">
        <v>13</v>
      </c>
      <c r="D186" s="173" t="s">
        <v>111</v>
      </c>
      <c r="E186" s="173" t="s">
        <v>203</v>
      </c>
      <c r="F186" s="25">
        <v>244</v>
      </c>
      <c r="G186" s="25"/>
      <c r="H186" s="40"/>
      <c r="I186" s="76"/>
      <c r="J186" s="27">
        <f>J187+J189+J191</f>
        <v>1748916.45</v>
      </c>
      <c r="K186" s="27">
        <f>K187+K189+K191</f>
        <v>321346.39</v>
      </c>
      <c r="L186" s="9">
        <f t="shared" si="16"/>
        <v>18.37402753001723</v>
      </c>
      <c r="M186" s="139"/>
    </row>
    <row r="187" spans="1:13">
      <c r="A187" s="174" t="s">
        <v>78</v>
      </c>
      <c r="B187" s="130" t="s">
        <v>10</v>
      </c>
      <c r="C187" s="130" t="s">
        <v>13</v>
      </c>
      <c r="D187" s="130" t="s">
        <v>111</v>
      </c>
      <c r="E187" s="130" t="s">
        <v>203</v>
      </c>
      <c r="F187" s="22">
        <v>244</v>
      </c>
      <c r="G187" s="22"/>
      <c r="H187" s="22">
        <v>222</v>
      </c>
      <c r="I187" s="72"/>
      <c r="J187" s="23">
        <f>J188</f>
        <v>81169.45</v>
      </c>
      <c r="K187" s="23">
        <f>K188</f>
        <v>37399.49</v>
      </c>
      <c r="L187" s="228">
        <f t="shared" si="16"/>
        <v>46.075820397945286</v>
      </c>
      <c r="M187" s="138"/>
    </row>
    <row r="188" spans="1:13">
      <c r="A188" s="174" t="s">
        <v>176</v>
      </c>
      <c r="B188" s="82" t="s">
        <v>10</v>
      </c>
      <c r="C188" s="82" t="s">
        <v>13</v>
      </c>
      <c r="D188" s="82" t="s">
        <v>111</v>
      </c>
      <c r="E188" s="82" t="s">
        <v>203</v>
      </c>
      <c r="F188" s="82">
        <v>244</v>
      </c>
      <c r="G188" s="82"/>
      <c r="H188" s="82">
        <v>222</v>
      </c>
      <c r="I188" s="83">
        <v>1125</v>
      </c>
      <c r="J188" s="84">
        <v>81169.45</v>
      </c>
      <c r="K188" s="84">
        <v>37399.49</v>
      </c>
      <c r="L188" s="228">
        <f t="shared" si="16"/>
        <v>46.075820397945286</v>
      </c>
      <c r="M188" s="138"/>
    </row>
    <row r="189" spans="1:13">
      <c r="A189" s="43" t="s">
        <v>277</v>
      </c>
      <c r="B189" s="130" t="s">
        <v>10</v>
      </c>
      <c r="C189" s="130" t="s">
        <v>13</v>
      </c>
      <c r="D189" s="130" t="s">
        <v>111</v>
      </c>
      <c r="E189" s="130" t="s">
        <v>203</v>
      </c>
      <c r="F189" s="130">
        <v>244</v>
      </c>
      <c r="G189" s="130"/>
      <c r="H189" s="22">
        <v>226</v>
      </c>
      <c r="I189" s="72"/>
      <c r="J189" s="23">
        <f>J190</f>
        <v>1097600</v>
      </c>
      <c r="K189" s="23">
        <f>K190</f>
        <v>230446.9</v>
      </c>
      <c r="L189" s="228">
        <f t="shared" si="16"/>
        <v>20.99552660349854</v>
      </c>
      <c r="M189" s="138"/>
    </row>
    <row r="190" spans="1:13">
      <c r="A190" s="12" t="s">
        <v>191</v>
      </c>
      <c r="B190" s="22" t="s">
        <v>10</v>
      </c>
      <c r="C190" s="22" t="s">
        <v>13</v>
      </c>
      <c r="D190" s="22" t="s">
        <v>111</v>
      </c>
      <c r="E190" s="22" t="s">
        <v>203</v>
      </c>
      <c r="F190" s="22">
        <v>244</v>
      </c>
      <c r="G190" s="22"/>
      <c r="H190" s="22">
        <v>226</v>
      </c>
      <c r="I190" s="72">
        <v>1140</v>
      </c>
      <c r="J190" s="23">
        <v>1097600</v>
      </c>
      <c r="K190" s="23">
        <v>230446.9</v>
      </c>
      <c r="L190" s="228">
        <f t="shared" si="16"/>
        <v>20.99552660349854</v>
      </c>
      <c r="M190" s="138"/>
    </row>
    <row r="191" spans="1:13">
      <c r="A191" s="12" t="s">
        <v>286</v>
      </c>
      <c r="B191" s="130" t="s">
        <v>10</v>
      </c>
      <c r="C191" s="130" t="s">
        <v>13</v>
      </c>
      <c r="D191" s="130" t="s">
        <v>111</v>
      </c>
      <c r="E191" s="130" t="s">
        <v>203</v>
      </c>
      <c r="F191" s="22">
        <v>244</v>
      </c>
      <c r="G191" s="22"/>
      <c r="H191" s="22">
        <v>340</v>
      </c>
      <c r="I191" s="72"/>
      <c r="J191" s="23">
        <f>J192</f>
        <v>570147</v>
      </c>
      <c r="K191" s="23">
        <f>K192</f>
        <v>53500</v>
      </c>
      <c r="L191" s="228">
        <f t="shared" si="16"/>
        <v>9.3835449454263546</v>
      </c>
      <c r="M191" s="138"/>
    </row>
    <row r="192" spans="1:13" ht="26">
      <c r="A192" s="12" t="s">
        <v>258</v>
      </c>
      <c r="B192" s="130" t="s">
        <v>10</v>
      </c>
      <c r="C192" s="130" t="s">
        <v>13</v>
      </c>
      <c r="D192" s="130" t="s">
        <v>111</v>
      </c>
      <c r="E192" s="130" t="s">
        <v>203</v>
      </c>
      <c r="F192" s="22">
        <v>244</v>
      </c>
      <c r="G192" s="22"/>
      <c r="H192" s="22">
        <v>349</v>
      </c>
      <c r="I192" s="72">
        <v>1148</v>
      </c>
      <c r="J192" s="23">
        <v>570147</v>
      </c>
      <c r="K192" s="23">
        <v>53500</v>
      </c>
      <c r="L192" s="228">
        <f t="shared" si="16"/>
        <v>9.3835449454263546</v>
      </c>
      <c r="M192" s="138"/>
    </row>
    <row r="193" spans="1:13">
      <c r="A193" s="13" t="s">
        <v>123</v>
      </c>
      <c r="B193" s="14" t="s">
        <v>10</v>
      </c>
      <c r="C193" s="11" t="s">
        <v>15</v>
      </c>
      <c r="D193" s="11" t="s">
        <v>0</v>
      </c>
      <c r="E193" s="11" t="s">
        <v>0</v>
      </c>
      <c r="F193" s="11" t="s">
        <v>0</v>
      </c>
      <c r="G193" s="11"/>
      <c r="H193" s="11" t="s">
        <v>0</v>
      </c>
      <c r="I193" s="15" t="s">
        <v>0</v>
      </c>
      <c r="J193" s="16">
        <f>J194</f>
        <v>4629600</v>
      </c>
      <c r="K193" s="16">
        <f>K194</f>
        <v>3421233.91</v>
      </c>
      <c r="L193" s="9">
        <f t="shared" si="16"/>
        <v>73.899125410402632</v>
      </c>
      <c r="M193" s="136"/>
    </row>
    <row r="194" spans="1:13">
      <c r="A194" s="13" t="s">
        <v>124</v>
      </c>
      <c r="B194" s="14" t="s">
        <v>10</v>
      </c>
      <c r="C194" s="11" t="s">
        <v>15</v>
      </c>
      <c r="D194" s="11" t="s">
        <v>33</v>
      </c>
      <c r="E194" s="11" t="s">
        <v>0</v>
      </c>
      <c r="F194" s="11" t="s">
        <v>0</v>
      </c>
      <c r="G194" s="11" t="s">
        <v>0</v>
      </c>
      <c r="H194" s="15"/>
      <c r="I194" s="15" t="s">
        <v>0</v>
      </c>
      <c r="J194" s="16">
        <f>J195+J224</f>
        <v>4629600</v>
      </c>
      <c r="K194" s="16">
        <f>K195+K224</f>
        <v>3421233.91</v>
      </c>
      <c r="L194" s="9">
        <f t="shared" si="16"/>
        <v>73.899125410402632</v>
      </c>
      <c r="M194" s="136"/>
    </row>
    <row r="195" spans="1:13">
      <c r="A195" s="17" t="s">
        <v>16</v>
      </c>
      <c r="B195" s="11" t="s">
        <v>10</v>
      </c>
      <c r="C195" s="11" t="s">
        <v>15</v>
      </c>
      <c r="D195" s="11" t="s">
        <v>33</v>
      </c>
      <c r="E195" s="11" t="s">
        <v>17</v>
      </c>
      <c r="F195" s="11" t="s">
        <v>0</v>
      </c>
      <c r="G195" s="11" t="s">
        <v>0</v>
      </c>
      <c r="H195" s="15"/>
      <c r="I195" s="15" t="s">
        <v>0</v>
      </c>
      <c r="J195" s="16">
        <f t="shared" ref="J195:K198" si="18">J196</f>
        <v>3629600</v>
      </c>
      <c r="K195" s="16">
        <f t="shared" si="18"/>
        <v>2615567.91</v>
      </c>
      <c r="L195" s="9">
        <f t="shared" si="16"/>
        <v>72.062153129821468</v>
      </c>
      <c r="M195" s="136"/>
    </row>
    <row r="196" spans="1:13">
      <c r="A196" s="17" t="s">
        <v>112</v>
      </c>
      <c r="B196" s="11" t="s">
        <v>10</v>
      </c>
      <c r="C196" s="11" t="s">
        <v>15</v>
      </c>
      <c r="D196" s="11" t="s">
        <v>33</v>
      </c>
      <c r="E196" s="11" t="s">
        <v>113</v>
      </c>
      <c r="F196" s="11" t="s">
        <v>0</v>
      </c>
      <c r="G196" s="11" t="s">
        <v>0</v>
      </c>
      <c r="H196" s="15"/>
      <c r="I196" s="15" t="s">
        <v>0</v>
      </c>
      <c r="J196" s="16">
        <f t="shared" si="18"/>
        <v>3629600</v>
      </c>
      <c r="K196" s="16">
        <f t="shared" si="18"/>
        <v>2615567.91</v>
      </c>
      <c r="L196" s="9">
        <f t="shared" si="16"/>
        <v>72.062153129821468</v>
      </c>
      <c r="M196" s="136"/>
    </row>
    <row r="197" spans="1:13" ht="40.5">
      <c r="A197" s="18" t="s">
        <v>290</v>
      </c>
      <c r="B197" s="19" t="s">
        <v>10</v>
      </c>
      <c r="C197" s="19" t="s">
        <v>15</v>
      </c>
      <c r="D197" s="19" t="s">
        <v>33</v>
      </c>
      <c r="E197" s="19" t="s">
        <v>291</v>
      </c>
      <c r="F197" s="19" t="s">
        <v>0</v>
      </c>
      <c r="G197" s="19" t="s">
        <v>0</v>
      </c>
      <c r="H197" s="20"/>
      <c r="I197" s="20" t="s">
        <v>0</v>
      </c>
      <c r="J197" s="16">
        <f>J198+J212</f>
        <v>3629600</v>
      </c>
      <c r="K197" s="16">
        <f>K198+K212</f>
        <v>2615567.91</v>
      </c>
      <c r="L197" s="9">
        <f t="shared" si="16"/>
        <v>72.062153129821468</v>
      </c>
      <c r="M197" s="136"/>
    </row>
    <row r="198" spans="1:13" ht="65">
      <c r="A198" s="17" t="s">
        <v>22</v>
      </c>
      <c r="B198" s="11" t="s">
        <v>10</v>
      </c>
      <c r="C198" s="11" t="s">
        <v>15</v>
      </c>
      <c r="D198" s="11" t="s">
        <v>33</v>
      </c>
      <c r="E198" s="11" t="s">
        <v>291</v>
      </c>
      <c r="F198" s="11" t="s">
        <v>23</v>
      </c>
      <c r="G198" s="11" t="s">
        <v>0</v>
      </c>
      <c r="H198" s="15"/>
      <c r="I198" s="15" t="s">
        <v>0</v>
      </c>
      <c r="J198" s="16">
        <f t="shared" si="18"/>
        <v>2977775</v>
      </c>
      <c r="K198" s="16">
        <f t="shared" si="18"/>
        <v>2037222.91</v>
      </c>
      <c r="L198" s="9">
        <f t="shared" si="16"/>
        <v>68.41426602077054</v>
      </c>
      <c r="M198" s="136"/>
    </row>
    <row r="199" spans="1:13" ht="26">
      <c r="A199" s="17" t="s">
        <v>24</v>
      </c>
      <c r="B199" s="11" t="s">
        <v>10</v>
      </c>
      <c r="C199" s="11" t="s">
        <v>15</v>
      </c>
      <c r="D199" s="11" t="s">
        <v>33</v>
      </c>
      <c r="E199" s="11" t="s">
        <v>291</v>
      </c>
      <c r="F199" s="11" t="s">
        <v>25</v>
      </c>
      <c r="G199" s="11" t="s">
        <v>0</v>
      </c>
      <c r="H199" s="15"/>
      <c r="I199" s="15" t="s">
        <v>0</v>
      </c>
      <c r="J199" s="16">
        <f>J200+J203+J210</f>
        <v>2977775</v>
      </c>
      <c r="K199" s="16">
        <f>K200+K203+K210</f>
        <v>2037222.91</v>
      </c>
      <c r="L199" s="9">
        <f t="shared" si="16"/>
        <v>68.41426602077054</v>
      </c>
      <c r="M199" s="136"/>
    </row>
    <row r="200" spans="1:13" ht="26">
      <c r="A200" s="10" t="s">
        <v>26</v>
      </c>
      <c r="B200" s="11" t="s">
        <v>10</v>
      </c>
      <c r="C200" s="11" t="s">
        <v>15</v>
      </c>
      <c r="D200" s="11" t="s">
        <v>33</v>
      </c>
      <c r="E200" s="11" t="s">
        <v>291</v>
      </c>
      <c r="F200" s="11" t="s">
        <v>28</v>
      </c>
      <c r="G200" s="11" t="s">
        <v>0</v>
      </c>
      <c r="H200" s="15"/>
      <c r="I200" s="15" t="s">
        <v>0</v>
      </c>
      <c r="J200" s="16">
        <f>J201+J202</f>
        <v>1869279.28</v>
      </c>
      <c r="K200" s="16">
        <f>K201+K202</f>
        <v>1466178.5</v>
      </c>
      <c r="L200" s="9">
        <f t="shared" si="16"/>
        <v>78.435497343125732</v>
      </c>
      <c r="M200" s="136"/>
    </row>
    <row r="201" spans="1:13" ht="39">
      <c r="A201" s="12" t="s">
        <v>27</v>
      </c>
      <c r="B201" s="22" t="s">
        <v>10</v>
      </c>
      <c r="C201" s="22" t="s">
        <v>15</v>
      </c>
      <c r="D201" s="22" t="s">
        <v>33</v>
      </c>
      <c r="E201" s="22" t="s">
        <v>291</v>
      </c>
      <c r="F201" s="22" t="s">
        <v>28</v>
      </c>
      <c r="G201" s="12" t="s">
        <v>416</v>
      </c>
      <c r="H201" s="93">
        <v>211</v>
      </c>
      <c r="I201" s="106"/>
      <c r="J201" s="45">
        <v>1864779.28</v>
      </c>
      <c r="K201" s="92">
        <v>1466178.5</v>
      </c>
      <c r="L201" s="228">
        <f t="shared" si="16"/>
        <v>78.624774295003959</v>
      </c>
      <c r="M201" s="142"/>
    </row>
    <row r="202" spans="1:13" ht="39">
      <c r="A202" s="12" t="s">
        <v>262</v>
      </c>
      <c r="B202" s="22" t="s">
        <v>10</v>
      </c>
      <c r="C202" s="22" t="s">
        <v>15</v>
      </c>
      <c r="D202" s="22" t="s">
        <v>33</v>
      </c>
      <c r="E202" s="22" t="s">
        <v>291</v>
      </c>
      <c r="F202" s="22" t="s">
        <v>28</v>
      </c>
      <c r="G202" s="90" t="s">
        <v>416</v>
      </c>
      <c r="H202" s="65">
        <v>266</v>
      </c>
      <c r="I202" s="94"/>
      <c r="J202" s="45">
        <v>4500</v>
      </c>
      <c r="K202" s="92"/>
      <c r="L202" s="228">
        <f t="shared" si="16"/>
        <v>0</v>
      </c>
      <c r="M202" s="142"/>
    </row>
    <row r="203" spans="1:13">
      <c r="A203" s="24" t="s">
        <v>292</v>
      </c>
      <c r="B203" s="25" t="s">
        <v>10</v>
      </c>
      <c r="C203" s="25" t="s">
        <v>15</v>
      </c>
      <c r="D203" s="25" t="s">
        <v>33</v>
      </c>
      <c r="E203" s="25" t="s">
        <v>291</v>
      </c>
      <c r="F203" s="25">
        <v>122</v>
      </c>
      <c r="G203" s="24"/>
      <c r="H203" s="107"/>
      <c r="I203" s="107"/>
      <c r="J203" s="16">
        <f>J204+J206+J208</f>
        <v>549832.38</v>
      </c>
      <c r="K203" s="16">
        <f>K204+K206+K208</f>
        <v>192259.44</v>
      </c>
      <c r="L203" s="9">
        <f t="shared" si="16"/>
        <v>34.966918463405158</v>
      </c>
      <c r="M203" s="136"/>
    </row>
    <row r="204" spans="1:13">
      <c r="A204" s="71" t="s">
        <v>256</v>
      </c>
      <c r="B204" s="22" t="s">
        <v>10</v>
      </c>
      <c r="C204" s="22" t="s">
        <v>15</v>
      </c>
      <c r="D204" s="22" t="s">
        <v>33</v>
      </c>
      <c r="E204" s="22" t="s">
        <v>291</v>
      </c>
      <c r="F204" s="22">
        <v>122</v>
      </c>
      <c r="G204" s="24"/>
      <c r="H204" s="155">
        <v>212</v>
      </c>
      <c r="I204" s="155"/>
      <c r="J204" s="45">
        <f>J205</f>
        <v>6160</v>
      </c>
      <c r="K204" s="45">
        <f>K205</f>
        <v>4760</v>
      </c>
      <c r="L204" s="228">
        <f t="shared" si="16"/>
        <v>77.272727272727266</v>
      </c>
      <c r="M204" s="140"/>
    </row>
    <row r="205" spans="1:13" ht="39">
      <c r="A205" s="12" t="s">
        <v>427</v>
      </c>
      <c r="B205" s="22" t="s">
        <v>10</v>
      </c>
      <c r="C205" s="22" t="s">
        <v>15</v>
      </c>
      <c r="D205" s="22" t="s">
        <v>33</v>
      </c>
      <c r="E205" s="22" t="s">
        <v>291</v>
      </c>
      <c r="F205" s="22">
        <v>122</v>
      </c>
      <c r="G205" s="12" t="s">
        <v>416</v>
      </c>
      <c r="H205" s="155">
        <v>212</v>
      </c>
      <c r="I205" s="155">
        <v>1104</v>
      </c>
      <c r="J205" s="45">
        <v>6160</v>
      </c>
      <c r="K205" s="92">
        <v>4760</v>
      </c>
      <c r="L205" s="228">
        <f t="shared" si="16"/>
        <v>77.272727272727266</v>
      </c>
      <c r="M205" s="142"/>
    </row>
    <row r="206" spans="1:13" ht="26">
      <c r="A206" s="71" t="s">
        <v>260</v>
      </c>
      <c r="B206" s="22" t="s">
        <v>10</v>
      </c>
      <c r="C206" s="22" t="s">
        <v>15</v>
      </c>
      <c r="D206" s="22" t="s">
        <v>33</v>
      </c>
      <c r="E206" s="22" t="s">
        <v>291</v>
      </c>
      <c r="F206" s="22">
        <v>122</v>
      </c>
      <c r="G206" s="12"/>
      <c r="H206" s="90">
        <v>214</v>
      </c>
      <c r="I206" s="95"/>
      <c r="J206" s="45">
        <f>J207</f>
        <v>446772.38</v>
      </c>
      <c r="K206" s="45">
        <f>K207</f>
        <v>91736</v>
      </c>
      <c r="L206" s="228">
        <f t="shared" si="16"/>
        <v>20.533050856903913</v>
      </c>
      <c r="M206" s="140"/>
    </row>
    <row r="207" spans="1:13" ht="39">
      <c r="A207" s="12" t="s">
        <v>39</v>
      </c>
      <c r="B207" s="22" t="s">
        <v>10</v>
      </c>
      <c r="C207" s="22" t="s">
        <v>15</v>
      </c>
      <c r="D207" s="22" t="s">
        <v>33</v>
      </c>
      <c r="E207" s="22" t="s">
        <v>291</v>
      </c>
      <c r="F207" s="22">
        <v>122</v>
      </c>
      <c r="G207" s="12" t="s">
        <v>416</v>
      </c>
      <c r="H207" s="93">
        <v>214</v>
      </c>
      <c r="I207" s="93">
        <v>1101</v>
      </c>
      <c r="J207" s="156">
        <v>446772.38</v>
      </c>
      <c r="K207" s="92">
        <v>91736</v>
      </c>
      <c r="L207" s="228">
        <f t="shared" si="16"/>
        <v>20.533050856903913</v>
      </c>
      <c r="M207" s="142"/>
    </row>
    <row r="208" spans="1:13">
      <c r="A208" s="12" t="s">
        <v>255</v>
      </c>
      <c r="B208" s="22" t="s">
        <v>10</v>
      </c>
      <c r="C208" s="22" t="s">
        <v>15</v>
      </c>
      <c r="D208" s="22" t="s">
        <v>33</v>
      </c>
      <c r="E208" s="22" t="s">
        <v>291</v>
      </c>
      <c r="F208" s="22">
        <v>122</v>
      </c>
      <c r="G208" s="90"/>
      <c r="H208" s="65">
        <v>226</v>
      </c>
      <c r="I208" s="65"/>
      <c r="J208" s="45">
        <f>J209</f>
        <v>96900</v>
      </c>
      <c r="K208" s="45">
        <f>K209</f>
        <v>95763.44</v>
      </c>
      <c r="L208" s="228">
        <f t="shared" si="16"/>
        <v>98.827079463364299</v>
      </c>
      <c r="M208" s="140"/>
    </row>
    <row r="209" spans="1:15" ht="39">
      <c r="A209" s="12" t="s">
        <v>427</v>
      </c>
      <c r="B209" s="22" t="s">
        <v>10</v>
      </c>
      <c r="C209" s="22" t="s">
        <v>15</v>
      </c>
      <c r="D209" s="22" t="s">
        <v>33</v>
      </c>
      <c r="E209" s="22" t="s">
        <v>291</v>
      </c>
      <c r="F209" s="22">
        <v>122</v>
      </c>
      <c r="G209" s="90" t="s">
        <v>416</v>
      </c>
      <c r="H209" s="65">
        <v>226</v>
      </c>
      <c r="I209" s="65">
        <v>1104</v>
      </c>
      <c r="J209" s="45">
        <v>96900</v>
      </c>
      <c r="K209" s="92">
        <v>95763.44</v>
      </c>
      <c r="L209" s="228">
        <f t="shared" si="16"/>
        <v>98.827079463364299</v>
      </c>
      <c r="M209" s="142"/>
    </row>
    <row r="210" spans="1:15" ht="39">
      <c r="A210" s="24" t="s">
        <v>30</v>
      </c>
      <c r="B210" s="25" t="s">
        <v>10</v>
      </c>
      <c r="C210" s="25" t="s">
        <v>15</v>
      </c>
      <c r="D210" s="25" t="s">
        <v>33</v>
      </c>
      <c r="E210" s="25" t="s">
        <v>291</v>
      </c>
      <c r="F210" s="73">
        <v>129</v>
      </c>
      <c r="G210" s="65"/>
      <c r="H210" s="65"/>
      <c r="I210" s="65"/>
      <c r="J210" s="16">
        <f>J211</f>
        <v>558663.34</v>
      </c>
      <c r="K210" s="16">
        <f>K211</f>
        <v>378784.97</v>
      </c>
      <c r="L210" s="9">
        <f t="shared" si="16"/>
        <v>67.80200934609384</v>
      </c>
      <c r="M210" s="136"/>
    </row>
    <row r="211" spans="1:15" ht="39">
      <c r="A211" s="12" t="s">
        <v>43</v>
      </c>
      <c r="B211" s="22" t="s">
        <v>10</v>
      </c>
      <c r="C211" s="22" t="s">
        <v>15</v>
      </c>
      <c r="D211" s="22" t="s">
        <v>33</v>
      </c>
      <c r="E211" s="22" t="s">
        <v>291</v>
      </c>
      <c r="F211" s="82">
        <v>129</v>
      </c>
      <c r="G211" s="81" t="s">
        <v>416</v>
      </c>
      <c r="H211" s="93">
        <v>213</v>
      </c>
      <c r="I211" s="106"/>
      <c r="J211" s="156">
        <v>558663.34</v>
      </c>
      <c r="K211" s="92">
        <v>378784.97</v>
      </c>
      <c r="L211" s="228">
        <f t="shared" si="16"/>
        <v>67.80200934609384</v>
      </c>
      <c r="M211" s="142"/>
    </row>
    <row r="212" spans="1:15" ht="26">
      <c r="A212" s="17" t="s">
        <v>44</v>
      </c>
      <c r="B212" s="25" t="s">
        <v>10</v>
      </c>
      <c r="C212" s="25" t="s">
        <v>15</v>
      </c>
      <c r="D212" s="25" t="s">
        <v>33</v>
      </c>
      <c r="E212" s="73" t="s">
        <v>291</v>
      </c>
      <c r="F212" s="229">
        <v>200</v>
      </c>
      <c r="G212" s="230"/>
      <c r="H212" s="230"/>
      <c r="I212" s="231"/>
      <c r="J212" s="16">
        <f>J213</f>
        <v>651825</v>
      </c>
      <c r="K212" s="16">
        <f>K213</f>
        <v>578345</v>
      </c>
      <c r="L212" s="9">
        <f t="shared" si="16"/>
        <v>88.727035630729105</v>
      </c>
      <c r="M212" s="136"/>
    </row>
    <row r="213" spans="1:15" ht="26">
      <c r="A213" s="17" t="s">
        <v>46</v>
      </c>
      <c r="B213" s="25" t="s">
        <v>10</v>
      </c>
      <c r="C213" s="25" t="s">
        <v>15</v>
      </c>
      <c r="D213" s="25" t="s">
        <v>33</v>
      </c>
      <c r="E213" s="73" t="s">
        <v>291</v>
      </c>
      <c r="F213" s="229">
        <v>240</v>
      </c>
      <c r="G213" s="230"/>
      <c r="H213" s="230"/>
      <c r="I213" s="231"/>
      <c r="J213" s="16">
        <f>J214+J219</f>
        <v>651825</v>
      </c>
      <c r="K213" s="16">
        <f>K214+K219</f>
        <v>578345</v>
      </c>
      <c r="L213" s="9">
        <f t="shared" si="16"/>
        <v>88.727035630729105</v>
      </c>
      <c r="M213" s="136"/>
    </row>
    <row r="214" spans="1:15" ht="26">
      <c r="A214" s="10" t="s">
        <v>48</v>
      </c>
      <c r="B214" s="25" t="s">
        <v>10</v>
      </c>
      <c r="C214" s="25" t="s">
        <v>15</v>
      </c>
      <c r="D214" s="25" t="s">
        <v>33</v>
      </c>
      <c r="E214" s="73" t="s">
        <v>291</v>
      </c>
      <c r="F214" s="229">
        <v>242</v>
      </c>
      <c r="G214" s="232"/>
      <c r="H214" s="230"/>
      <c r="I214" s="231"/>
      <c r="J214" s="16">
        <f>J215+J217</f>
        <v>556378.67000000004</v>
      </c>
      <c r="K214" s="16">
        <f>K215+K217</f>
        <v>553398.67000000004</v>
      </c>
      <c r="L214" s="9">
        <f t="shared" si="16"/>
        <v>99.464393557718523</v>
      </c>
      <c r="M214" s="136"/>
    </row>
    <row r="215" spans="1:15">
      <c r="A215" s="12" t="s">
        <v>137</v>
      </c>
      <c r="B215" s="22" t="s">
        <v>10</v>
      </c>
      <c r="C215" s="22" t="s">
        <v>15</v>
      </c>
      <c r="D215" s="22" t="s">
        <v>33</v>
      </c>
      <c r="E215" s="22" t="s">
        <v>291</v>
      </c>
      <c r="F215" s="82">
        <v>242</v>
      </c>
      <c r="G215" s="81"/>
      <c r="H215" s="65">
        <v>310</v>
      </c>
      <c r="I215" s="65"/>
      <c r="J215" s="45">
        <f>J216</f>
        <v>442769.34</v>
      </c>
      <c r="K215" s="45">
        <f>K216</f>
        <v>442769.34</v>
      </c>
      <c r="L215" s="228">
        <f t="shared" si="16"/>
        <v>100</v>
      </c>
      <c r="M215" s="140"/>
    </row>
    <row r="216" spans="1:15" ht="39">
      <c r="A216" s="12" t="s">
        <v>477</v>
      </c>
      <c r="B216" s="22" t="s">
        <v>10</v>
      </c>
      <c r="C216" s="22" t="s">
        <v>15</v>
      </c>
      <c r="D216" s="22" t="s">
        <v>33</v>
      </c>
      <c r="E216" s="22" t="s">
        <v>291</v>
      </c>
      <c r="F216" s="82">
        <v>242</v>
      </c>
      <c r="G216" s="81" t="s">
        <v>416</v>
      </c>
      <c r="H216" s="65">
        <v>310</v>
      </c>
      <c r="I216" s="65">
        <v>1116</v>
      </c>
      <c r="J216" s="45">
        <v>442769.34</v>
      </c>
      <c r="K216" s="45">
        <v>442769.34</v>
      </c>
      <c r="L216" s="228">
        <f t="shared" si="16"/>
        <v>100</v>
      </c>
      <c r="M216" s="140"/>
    </row>
    <row r="217" spans="1:15" s="237" customFormat="1" ht="13">
      <c r="A217" s="237" t="s">
        <v>139</v>
      </c>
      <c r="B217" s="22" t="s">
        <v>10</v>
      </c>
      <c r="C217" s="22" t="s">
        <v>15</v>
      </c>
      <c r="D217" s="22" t="s">
        <v>33</v>
      </c>
      <c r="E217" s="22" t="s">
        <v>291</v>
      </c>
      <c r="F217" s="82">
        <v>242</v>
      </c>
      <c r="G217" s="81"/>
      <c r="H217" s="65">
        <v>340</v>
      </c>
      <c r="I217" s="65"/>
      <c r="J217" s="45">
        <f>J218</f>
        <v>113609.33</v>
      </c>
      <c r="K217" s="45">
        <f>K218</f>
        <v>110629.33</v>
      </c>
      <c r="L217" s="228">
        <f t="shared" si="16"/>
        <v>97.376975993080848</v>
      </c>
      <c r="M217" s="140"/>
      <c r="N217" s="240"/>
      <c r="O217" s="240"/>
    </row>
    <row r="218" spans="1:15" ht="39">
      <c r="A218" s="12" t="s">
        <v>263</v>
      </c>
      <c r="B218" s="22" t="s">
        <v>10</v>
      </c>
      <c r="C218" s="22" t="s">
        <v>15</v>
      </c>
      <c r="D218" s="22" t="s">
        <v>33</v>
      </c>
      <c r="E218" s="22" t="s">
        <v>291</v>
      </c>
      <c r="F218" s="82">
        <v>242</v>
      </c>
      <c r="G218" s="81" t="s">
        <v>416</v>
      </c>
      <c r="H218" s="65">
        <v>346</v>
      </c>
      <c r="I218" s="65">
        <v>1123</v>
      </c>
      <c r="J218" s="45">
        <v>113609.33</v>
      </c>
      <c r="K218" s="45">
        <v>110629.33</v>
      </c>
      <c r="L218" s="228">
        <f t="shared" si="16"/>
        <v>97.376975993080848</v>
      </c>
      <c r="M218" s="140"/>
    </row>
    <row r="219" spans="1:15" ht="26">
      <c r="A219" s="61" t="s">
        <v>55</v>
      </c>
      <c r="B219" s="25" t="s">
        <v>10</v>
      </c>
      <c r="C219" s="25" t="s">
        <v>15</v>
      </c>
      <c r="D219" s="25" t="s">
        <v>33</v>
      </c>
      <c r="E219" s="73" t="s">
        <v>291</v>
      </c>
      <c r="F219" s="25">
        <v>244</v>
      </c>
      <c r="G219" s="95"/>
      <c r="H219" s="230"/>
      <c r="I219" s="230"/>
      <c r="J219" s="16">
        <f>J220+J222</f>
        <v>95446.33</v>
      </c>
      <c r="K219" s="16">
        <f>K220+K222</f>
        <v>24946.33</v>
      </c>
      <c r="L219" s="9">
        <f t="shared" ref="L219:L255" si="19">K219/J219*100</f>
        <v>26.136499957620163</v>
      </c>
      <c r="M219" s="136"/>
    </row>
    <row r="220" spans="1:15">
      <c r="A220" s="12" t="s">
        <v>137</v>
      </c>
      <c r="B220" s="22" t="s">
        <v>10</v>
      </c>
      <c r="C220" s="22" t="s">
        <v>15</v>
      </c>
      <c r="D220" s="22" t="s">
        <v>33</v>
      </c>
      <c r="E220" s="22" t="s">
        <v>291</v>
      </c>
      <c r="F220" s="82">
        <v>244</v>
      </c>
      <c r="G220" s="81"/>
      <c r="H220" s="65">
        <v>310</v>
      </c>
      <c r="I220" s="65"/>
      <c r="J220" s="45">
        <f>J221</f>
        <v>17387</v>
      </c>
      <c r="K220" s="45">
        <f>K221</f>
        <v>17387</v>
      </c>
      <c r="L220" s="228">
        <f t="shared" si="19"/>
        <v>100</v>
      </c>
      <c r="M220" s="140"/>
    </row>
    <row r="221" spans="1:15" ht="39">
      <c r="A221" s="12" t="s">
        <v>477</v>
      </c>
      <c r="B221" s="22" t="s">
        <v>10</v>
      </c>
      <c r="C221" s="22" t="s">
        <v>15</v>
      </c>
      <c r="D221" s="22" t="s">
        <v>33</v>
      </c>
      <c r="E221" s="22" t="s">
        <v>291</v>
      </c>
      <c r="F221" s="82">
        <v>244</v>
      </c>
      <c r="G221" s="81" t="s">
        <v>416</v>
      </c>
      <c r="H221" s="65">
        <v>310</v>
      </c>
      <c r="I221" s="65">
        <v>1116</v>
      </c>
      <c r="J221" s="45">
        <v>17387</v>
      </c>
      <c r="K221" s="45">
        <v>17387</v>
      </c>
      <c r="L221" s="228">
        <f t="shared" si="19"/>
        <v>100</v>
      </c>
      <c r="M221" s="140"/>
    </row>
    <row r="222" spans="1:15">
      <c r="A222" s="237" t="s">
        <v>139</v>
      </c>
      <c r="B222" s="22" t="s">
        <v>10</v>
      </c>
      <c r="C222" s="22" t="s">
        <v>15</v>
      </c>
      <c r="D222" s="22" t="s">
        <v>33</v>
      </c>
      <c r="E222" s="22" t="s">
        <v>291</v>
      </c>
      <c r="F222" s="82">
        <v>244</v>
      </c>
      <c r="G222" s="81"/>
      <c r="H222" s="65">
        <v>340</v>
      </c>
      <c r="I222" s="65"/>
      <c r="J222" s="45">
        <f>J223</f>
        <v>78059.33</v>
      </c>
      <c r="K222" s="45">
        <f>K223</f>
        <v>7559.33</v>
      </c>
      <c r="L222" s="228">
        <f t="shared" si="19"/>
        <v>9.684082607421816</v>
      </c>
      <c r="M222" s="140"/>
    </row>
    <row r="223" spans="1:15" ht="39">
      <c r="A223" s="12" t="s">
        <v>263</v>
      </c>
      <c r="B223" s="22" t="s">
        <v>10</v>
      </c>
      <c r="C223" s="22" t="s">
        <v>15</v>
      </c>
      <c r="D223" s="22" t="s">
        <v>33</v>
      </c>
      <c r="E223" s="22" t="s">
        <v>291</v>
      </c>
      <c r="F223" s="82">
        <v>244</v>
      </c>
      <c r="G223" s="81" t="s">
        <v>416</v>
      </c>
      <c r="H223" s="65">
        <v>346</v>
      </c>
      <c r="I223" s="65">
        <v>1123</v>
      </c>
      <c r="J223" s="45">
        <v>78059.33</v>
      </c>
      <c r="K223" s="45">
        <v>7559.33</v>
      </c>
      <c r="L223" s="228">
        <f t="shared" si="19"/>
        <v>9.684082607421816</v>
      </c>
      <c r="M223" s="140"/>
    </row>
    <row r="224" spans="1:15">
      <c r="A224" s="17" t="s">
        <v>16</v>
      </c>
      <c r="B224" s="11" t="s">
        <v>10</v>
      </c>
      <c r="C224" s="11" t="s">
        <v>15</v>
      </c>
      <c r="D224" s="11" t="s">
        <v>33</v>
      </c>
      <c r="E224" s="11" t="s">
        <v>17</v>
      </c>
      <c r="F224" s="11" t="s">
        <v>0</v>
      </c>
      <c r="G224" s="15"/>
      <c r="H224" s="235" t="s">
        <v>0</v>
      </c>
      <c r="I224" s="235" t="s">
        <v>0</v>
      </c>
      <c r="J224" s="16">
        <f t="shared" ref="J224:K227" si="20">J225</f>
        <v>1000000</v>
      </c>
      <c r="K224" s="16">
        <f t="shared" si="20"/>
        <v>805666</v>
      </c>
      <c r="L224" s="9">
        <f t="shared" si="19"/>
        <v>80.566599999999994</v>
      </c>
      <c r="M224" s="136"/>
    </row>
    <row r="225" spans="1:13">
      <c r="A225" s="17" t="s">
        <v>112</v>
      </c>
      <c r="B225" s="11" t="s">
        <v>10</v>
      </c>
      <c r="C225" s="11" t="s">
        <v>15</v>
      </c>
      <c r="D225" s="11" t="s">
        <v>33</v>
      </c>
      <c r="E225" s="11" t="s">
        <v>113</v>
      </c>
      <c r="F225" s="11" t="s">
        <v>0</v>
      </c>
      <c r="G225" s="15"/>
      <c r="H225" s="235" t="s">
        <v>0</v>
      </c>
      <c r="I225" s="235" t="s">
        <v>0</v>
      </c>
      <c r="J225" s="16">
        <f t="shared" si="20"/>
        <v>1000000</v>
      </c>
      <c r="K225" s="16">
        <f t="shared" si="20"/>
        <v>805666</v>
      </c>
      <c r="L225" s="9">
        <f t="shared" si="19"/>
        <v>80.566599999999994</v>
      </c>
      <c r="M225" s="136"/>
    </row>
    <row r="226" spans="1:13" ht="27">
      <c r="A226" s="39" t="s">
        <v>122</v>
      </c>
      <c r="B226" s="19" t="s">
        <v>10</v>
      </c>
      <c r="C226" s="19" t="s">
        <v>15</v>
      </c>
      <c r="D226" s="19" t="s">
        <v>33</v>
      </c>
      <c r="E226" s="40" t="s">
        <v>203</v>
      </c>
      <c r="F226" s="19" t="s">
        <v>0</v>
      </c>
      <c r="G226" s="20"/>
      <c r="H226" s="236" t="s">
        <v>0</v>
      </c>
      <c r="I226" s="236" t="s">
        <v>0</v>
      </c>
      <c r="J226" s="21">
        <f t="shared" si="20"/>
        <v>1000000</v>
      </c>
      <c r="K226" s="21">
        <f t="shared" si="20"/>
        <v>805666</v>
      </c>
      <c r="L226" s="9">
        <f t="shared" si="19"/>
        <v>80.566599999999994</v>
      </c>
      <c r="M226" s="137"/>
    </row>
    <row r="227" spans="1:13" ht="65">
      <c r="A227" s="17" t="s">
        <v>22</v>
      </c>
      <c r="B227" s="11" t="s">
        <v>10</v>
      </c>
      <c r="C227" s="11" t="s">
        <v>15</v>
      </c>
      <c r="D227" s="11" t="s">
        <v>33</v>
      </c>
      <c r="E227" s="25" t="s">
        <v>203</v>
      </c>
      <c r="F227" s="11" t="s">
        <v>23</v>
      </c>
      <c r="G227" s="15"/>
      <c r="H227" s="235" t="s">
        <v>0</v>
      </c>
      <c r="I227" s="235" t="s">
        <v>0</v>
      </c>
      <c r="J227" s="16">
        <f t="shared" si="20"/>
        <v>1000000</v>
      </c>
      <c r="K227" s="16">
        <f t="shared" si="20"/>
        <v>805666</v>
      </c>
      <c r="L227" s="9">
        <f t="shared" si="19"/>
        <v>80.566599999999994</v>
      </c>
      <c r="M227" s="136"/>
    </row>
    <row r="228" spans="1:13" ht="26">
      <c r="A228" s="17" t="s">
        <v>24</v>
      </c>
      <c r="B228" s="11" t="s">
        <v>10</v>
      </c>
      <c r="C228" s="11" t="s">
        <v>15</v>
      </c>
      <c r="D228" s="11" t="s">
        <v>33</v>
      </c>
      <c r="E228" s="25" t="s">
        <v>203</v>
      </c>
      <c r="F228" s="11" t="s">
        <v>25</v>
      </c>
      <c r="G228" s="11"/>
      <c r="H228" s="233" t="s">
        <v>0</v>
      </c>
      <c r="I228" s="234" t="s">
        <v>0</v>
      </c>
      <c r="J228" s="104">
        <f>J229+J231</f>
        <v>1000000</v>
      </c>
      <c r="K228" s="104">
        <f>K229+K231</f>
        <v>805666</v>
      </c>
      <c r="L228" s="9">
        <f t="shared" si="19"/>
        <v>80.566599999999994</v>
      </c>
      <c r="M228" s="136"/>
    </row>
    <row r="229" spans="1:13" ht="26">
      <c r="A229" s="10" t="s">
        <v>26</v>
      </c>
      <c r="B229" s="11" t="s">
        <v>10</v>
      </c>
      <c r="C229" s="11" t="s">
        <v>15</v>
      </c>
      <c r="D229" s="11" t="s">
        <v>33</v>
      </c>
      <c r="E229" s="25" t="s">
        <v>203</v>
      </c>
      <c r="F229" s="11" t="s">
        <v>28</v>
      </c>
      <c r="G229" s="11"/>
      <c r="H229" s="11" t="s">
        <v>0</v>
      </c>
      <c r="I229" s="15" t="s">
        <v>0</v>
      </c>
      <c r="J229" s="16">
        <f>J230</f>
        <v>768049.2</v>
      </c>
      <c r="K229" s="16">
        <f>K230</f>
        <v>639956.68000000005</v>
      </c>
      <c r="L229" s="9">
        <f t="shared" si="19"/>
        <v>83.32235486997449</v>
      </c>
      <c r="M229" s="136"/>
    </row>
    <row r="230" spans="1:13">
      <c r="A230" s="12" t="s">
        <v>27</v>
      </c>
      <c r="B230" s="22" t="s">
        <v>10</v>
      </c>
      <c r="C230" s="22" t="s">
        <v>15</v>
      </c>
      <c r="D230" s="22" t="s">
        <v>33</v>
      </c>
      <c r="E230" s="22" t="s">
        <v>203</v>
      </c>
      <c r="F230" s="22" t="s">
        <v>28</v>
      </c>
      <c r="G230" s="22"/>
      <c r="H230" s="22" t="s">
        <v>29</v>
      </c>
      <c r="I230" s="72" t="s">
        <v>0</v>
      </c>
      <c r="J230" s="23">
        <v>768049.2</v>
      </c>
      <c r="K230" s="92">
        <v>639956.68000000005</v>
      </c>
      <c r="L230" s="228">
        <f t="shared" si="19"/>
        <v>83.32235486997449</v>
      </c>
      <c r="M230" s="142"/>
    </row>
    <row r="231" spans="1:13" ht="39">
      <c r="A231" s="24" t="s">
        <v>30</v>
      </c>
      <c r="B231" s="11" t="s">
        <v>10</v>
      </c>
      <c r="C231" s="11" t="s">
        <v>15</v>
      </c>
      <c r="D231" s="11" t="s">
        <v>33</v>
      </c>
      <c r="E231" s="25" t="s">
        <v>203</v>
      </c>
      <c r="F231" s="25">
        <v>129</v>
      </c>
      <c r="G231" s="25"/>
      <c r="H231" s="25"/>
      <c r="I231" s="73"/>
      <c r="J231" s="27">
        <f>J232</f>
        <v>231950.8</v>
      </c>
      <c r="K231" s="27">
        <f>K232</f>
        <v>165709.32</v>
      </c>
      <c r="L231" s="9">
        <f t="shared" si="19"/>
        <v>71.441581576782667</v>
      </c>
      <c r="M231" s="139"/>
    </row>
    <row r="232" spans="1:13">
      <c r="A232" s="12" t="s">
        <v>43</v>
      </c>
      <c r="B232" s="22" t="s">
        <v>10</v>
      </c>
      <c r="C232" s="22" t="s">
        <v>15</v>
      </c>
      <c r="D232" s="22" t="s">
        <v>33</v>
      </c>
      <c r="E232" s="22" t="s">
        <v>203</v>
      </c>
      <c r="F232" s="22">
        <v>129</v>
      </c>
      <c r="G232" s="22"/>
      <c r="H232" s="22" t="s">
        <v>31</v>
      </c>
      <c r="I232" s="72" t="s">
        <v>0</v>
      </c>
      <c r="J232" s="23">
        <v>231950.8</v>
      </c>
      <c r="K232" s="92">
        <v>165709.32</v>
      </c>
      <c r="L232" s="228">
        <f t="shared" si="19"/>
        <v>71.441581576782667</v>
      </c>
      <c r="M232" s="142"/>
    </row>
    <row r="233" spans="1:13" ht="26">
      <c r="A233" s="13" t="s">
        <v>125</v>
      </c>
      <c r="B233" s="14" t="s">
        <v>10</v>
      </c>
      <c r="C233" s="11" t="s">
        <v>33</v>
      </c>
      <c r="D233" s="11" t="s">
        <v>0</v>
      </c>
      <c r="E233" s="11" t="s">
        <v>0</v>
      </c>
      <c r="F233" s="11" t="s">
        <v>0</v>
      </c>
      <c r="G233" s="11"/>
      <c r="H233" s="11" t="s">
        <v>0</v>
      </c>
      <c r="I233" s="15" t="s">
        <v>0</v>
      </c>
      <c r="J233" s="16">
        <f>J234+J243+J261</f>
        <v>1513706.8499999999</v>
      </c>
      <c r="K233" s="16">
        <f>K234+K243+K261</f>
        <v>107975.8</v>
      </c>
      <c r="L233" s="9">
        <f t="shared" si="19"/>
        <v>7.1332041603696261</v>
      </c>
      <c r="M233" s="136"/>
    </row>
    <row r="234" spans="1:13">
      <c r="A234" s="13" t="s">
        <v>131</v>
      </c>
      <c r="B234" s="14" t="s">
        <v>10</v>
      </c>
      <c r="C234" s="11" t="s">
        <v>33</v>
      </c>
      <c r="D234" s="11" t="s">
        <v>73</v>
      </c>
      <c r="E234" s="11" t="s">
        <v>0</v>
      </c>
      <c r="F234" s="11" t="s">
        <v>0</v>
      </c>
      <c r="G234" s="11"/>
      <c r="H234" s="11" t="s">
        <v>0</v>
      </c>
      <c r="I234" s="15" t="s">
        <v>0</v>
      </c>
      <c r="J234" s="16">
        <f t="shared" ref="J234:K240" si="21">J235</f>
        <v>132100</v>
      </c>
      <c r="K234" s="16">
        <f t="shared" si="21"/>
        <v>88066.72</v>
      </c>
      <c r="L234" s="9">
        <f t="shared" si="19"/>
        <v>66.666707040121125</v>
      </c>
      <c r="M234" s="136"/>
    </row>
    <row r="235" spans="1:13">
      <c r="A235" s="17" t="s">
        <v>16</v>
      </c>
      <c r="B235" s="11" t="s">
        <v>10</v>
      </c>
      <c r="C235" s="11" t="s">
        <v>33</v>
      </c>
      <c r="D235" s="11" t="s">
        <v>73</v>
      </c>
      <c r="E235" s="11" t="s">
        <v>17</v>
      </c>
      <c r="F235" s="11" t="s">
        <v>0</v>
      </c>
      <c r="G235" s="11"/>
      <c r="H235" s="11" t="s">
        <v>0</v>
      </c>
      <c r="I235" s="15" t="s">
        <v>0</v>
      </c>
      <c r="J235" s="16">
        <f t="shared" si="21"/>
        <v>132100</v>
      </c>
      <c r="K235" s="16">
        <f t="shared" si="21"/>
        <v>88066.72</v>
      </c>
      <c r="L235" s="9">
        <f t="shared" si="19"/>
        <v>66.666707040121125</v>
      </c>
      <c r="M235" s="136"/>
    </row>
    <row r="236" spans="1:13">
      <c r="A236" s="17" t="s">
        <v>112</v>
      </c>
      <c r="B236" s="11" t="s">
        <v>10</v>
      </c>
      <c r="C236" s="11" t="s">
        <v>33</v>
      </c>
      <c r="D236" s="11" t="s">
        <v>73</v>
      </c>
      <c r="E236" s="11" t="s">
        <v>113</v>
      </c>
      <c r="F236" s="11" t="s">
        <v>0</v>
      </c>
      <c r="G236" s="11"/>
      <c r="H236" s="11" t="s">
        <v>0</v>
      </c>
      <c r="I236" s="15" t="s">
        <v>0</v>
      </c>
      <c r="J236" s="16">
        <f t="shared" si="21"/>
        <v>132100</v>
      </c>
      <c r="K236" s="16">
        <f t="shared" si="21"/>
        <v>88066.72</v>
      </c>
      <c r="L236" s="9">
        <f t="shared" si="19"/>
        <v>66.666707040121125</v>
      </c>
      <c r="M236" s="136"/>
    </row>
    <row r="237" spans="1:13" ht="40.5">
      <c r="A237" s="18" t="s">
        <v>132</v>
      </c>
      <c r="B237" s="19" t="s">
        <v>10</v>
      </c>
      <c r="C237" s="19" t="s">
        <v>33</v>
      </c>
      <c r="D237" s="19" t="s">
        <v>73</v>
      </c>
      <c r="E237" s="19" t="s">
        <v>133</v>
      </c>
      <c r="F237" s="19" t="s">
        <v>0</v>
      </c>
      <c r="G237" s="19"/>
      <c r="H237" s="19" t="s">
        <v>0</v>
      </c>
      <c r="I237" s="20" t="s">
        <v>0</v>
      </c>
      <c r="J237" s="21">
        <f t="shared" si="21"/>
        <v>132100</v>
      </c>
      <c r="K237" s="21">
        <f t="shared" si="21"/>
        <v>88066.72</v>
      </c>
      <c r="L237" s="9">
        <f t="shared" si="19"/>
        <v>66.666707040121125</v>
      </c>
      <c r="M237" s="137"/>
    </row>
    <row r="238" spans="1:13" ht="26">
      <c r="A238" s="17" t="s">
        <v>44</v>
      </c>
      <c r="B238" s="11" t="s">
        <v>10</v>
      </c>
      <c r="C238" s="11" t="s">
        <v>33</v>
      </c>
      <c r="D238" s="11" t="s">
        <v>73</v>
      </c>
      <c r="E238" s="11" t="s">
        <v>133</v>
      </c>
      <c r="F238" s="11" t="s">
        <v>45</v>
      </c>
      <c r="G238" s="11"/>
      <c r="H238" s="11" t="s">
        <v>0</v>
      </c>
      <c r="I238" s="15" t="s">
        <v>0</v>
      </c>
      <c r="J238" s="16">
        <f t="shared" si="21"/>
        <v>132100</v>
      </c>
      <c r="K238" s="16">
        <f t="shared" si="21"/>
        <v>88066.72</v>
      </c>
      <c r="L238" s="9">
        <f t="shared" si="19"/>
        <v>66.666707040121125</v>
      </c>
      <c r="M238" s="136"/>
    </row>
    <row r="239" spans="1:13" ht="26">
      <c r="A239" s="17" t="s">
        <v>46</v>
      </c>
      <c r="B239" s="11" t="s">
        <v>10</v>
      </c>
      <c r="C239" s="11" t="s">
        <v>33</v>
      </c>
      <c r="D239" s="11" t="s">
        <v>73</v>
      </c>
      <c r="E239" s="11" t="s">
        <v>133</v>
      </c>
      <c r="F239" s="11" t="s">
        <v>47</v>
      </c>
      <c r="G239" s="11"/>
      <c r="H239" s="11" t="s">
        <v>0</v>
      </c>
      <c r="I239" s="15" t="s">
        <v>0</v>
      </c>
      <c r="J239" s="16">
        <f t="shared" si="21"/>
        <v>132100</v>
      </c>
      <c r="K239" s="16">
        <f t="shared" si="21"/>
        <v>88066.72</v>
      </c>
      <c r="L239" s="9">
        <f t="shared" si="19"/>
        <v>66.666707040121125</v>
      </c>
      <c r="M239" s="136"/>
    </row>
    <row r="240" spans="1:13" ht="26">
      <c r="A240" s="10" t="s">
        <v>55</v>
      </c>
      <c r="B240" s="11" t="s">
        <v>10</v>
      </c>
      <c r="C240" s="11" t="s">
        <v>33</v>
      </c>
      <c r="D240" s="11" t="s">
        <v>73</v>
      </c>
      <c r="E240" s="11" t="s">
        <v>133</v>
      </c>
      <c r="F240" s="11" t="s">
        <v>56</v>
      </c>
      <c r="G240" s="11"/>
      <c r="H240" s="11" t="s">
        <v>0</v>
      </c>
      <c r="I240" s="15" t="s">
        <v>0</v>
      </c>
      <c r="J240" s="16">
        <f t="shared" si="21"/>
        <v>132100</v>
      </c>
      <c r="K240" s="16">
        <f t="shared" si="21"/>
        <v>88066.72</v>
      </c>
      <c r="L240" s="9">
        <f t="shared" si="19"/>
        <v>66.666707040121125</v>
      </c>
      <c r="M240" s="136"/>
    </row>
    <row r="241" spans="1:15">
      <c r="A241" s="12" t="s">
        <v>57</v>
      </c>
      <c r="B241" s="22" t="s">
        <v>10</v>
      </c>
      <c r="C241" s="22" t="s">
        <v>33</v>
      </c>
      <c r="D241" s="22" t="s">
        <v>73</v>
      </c>
      <c r="E241" s="22" t="s">
        <v>133</v>
      </c>
      <c r="F241" s="22" t="s">
        <v>56</v>
      </c>
      <c r="G241" s="22"/>
      <c r="H241" s="22" t="s">
        <v>58</v>
      </c>
      <c r="I241" s="72" t="s">
        <v>0</v>
      </c>
      <c r="J241" s="23">
        <f>J242</f>
        <v>132100</v>
      </c>
      <c r="K241" s="23">
        <f>K242</f>
        <v>88066.72</v>
      </c>
      <c r="L241" s="228">
        <f t="shared" si="19"/>
        <v>66.666707040121125</v>
      </c>
      <c r="M241" s="138"/>
    </row>
    <row r="242" spans="1:15" ht="39">
      <c r="A242" s="12" t="s">
        <v>134</v>
      </c>
      <c r="B242" s="22" t="s">
        <v>10</v>
      </c>
      <c r="C242" s="22" t="s">
        <v>33</v>
      </c>
      <c r="D242" s="22" t="s">
        <v>73</v>
      </c>
      <c r="E242" s="22" t="s">
        <v>133</v>
      </c>
      <c r="F242" s="22" t="s">
        <v>56</v>
      </c>
      <c r="G242" s="22" t="s">
        <v>417</v>
      </c>
      <c r="H242" s="22" t="s">
        <v>58</v>
      </c>
      <c r="I242" s="72">
        <v>1140</v>
      </c>
      <c r="J242" s="23">
        <v>132100</v>
      </c>
      <c r="K242" s="23">
        <v>88066.72</v>
      </c>
      <c r="L242" s="228">
        <f t="shared" si="19"/>
        <v>66.666707040121125</v>
      </c>
      <c r="M242" s="138"/>
    </row>
    <row r="243" spans="1:15" ht="39">
      <c r="A243" s="13" t="s">
        <v>135</v>
      </c>
      <c r="B243" s="14" t="s">
        <v>10</v>
      </c>
      <c r="C243" s="11" t="s">
        <v>33</v>
      </c>
      <c r="D243" s="11" t="s">
        <v>136</v>
      </c>
      <c r="E243" s="11" t="s">
        <v>0</v>
      </c>
      <c r="F243" s="11" t="s">
        <v>0</v>
      </c>
      <c r="G243" s="11"/>
      <c r="H243" s="11" t="s">
        <v>0</v>
      </c>
      <c r="I243" s="15" t="s">
        <v>0</v>
      </c>
      <c r="J243" s="16">
        <f>J244</f>
        <v>1253935.17</v>
      </c>
      <c r="K243" s="16">
        <f>K244</f>
        <v>16650</v>
      </c>
      <c r="L243" s="9">
        <f t="shared" si="19"/>
        <v>1.3278198425521475</v>
      </c>
      <c r="M243" s="136"/>
    </row>
    <row r="244" spans="1:15" ht="26">
      <c r="A244" s="17" t="s">
        <v>329</v>
      </c>
      <c r="B244" s="11" t="s">
        <v>10</v>
      </c>
      <c r="C244" s="11" t="s">
        <v>33</v>
      </c>
      <c r="D244" s="11" t="s">
        <v>136</v>
      </c>
      <c r="E244" s="11" t="s">
        <v>303</v>
      </c>
      <c r="F244" s="11" t="s">
        <v>0</v>
      </c>
      <c r="G244" s="11"/>
      <c r="H244" s="11" t="s">
        <v>0</v>
      </c>
      <c r="I244" s="15" t="s">
        <v>0</v>
      </c>
      <c r="J244" s="16">
        <f>J245+J253</f>
        <v>1253935.17</v>
      </c>
      <c r="K244" s="16">
        <f>K245+K253</f>
        <v>16650</v>
      </c>
      <c r="L244" s="9">
        <f t="shared" si="19"/>
        <v>1.3278198425521475</v>
      </c>
      <c r="M244" s="136"/>
    </row>
    <row r="245" spans="1:15" s="80" customFormat="1" ht="27">
      <c r="A245" s="18" t="s">
        <v>299</v>
      </c>
      <c r="B245" s="19" t="s">
        <v>10</v>
      </c>
      <c r="C245" s="19" t="s">
        <v>33</v>
      </c>
      <c r="D245" s="19" t="s">
        <v>136</v>
      </c>
      <c r="E245" s="19" t="s">
        <v>300</v>
      </c>
      <c r="F245" s="19" t="s">
        <v>0</v>
      </c>
      <c r="G245" s="19"/>
      <c r="H245" s="19" t="s">
        <v>0</v>
      </c>
      <c r="I245" s="20" t="s">
        <v>0</v>
      </c>
      <c r="J245" s="21">
        <f t="shared" ref="J245:K247" si="22">J246</f>
        <v>1086650</v>
      </c>
      <c r="K245" s="21">
        <f t="shared" si="22"/>
        <v>0</v>
      </c>
      <c r="L245" s="9">
        <f t="shared" si="19"/>
        <v>0</v>
      </c>
      <c r="M245" s="137"/>
      <c r="N245" s="127"/>
      <c r="O245" s="127"/>
    </row>
    <row r="246" spans="1:15" ht="26">
      <c r="A246" s="17" t="s">
        <v>44</v>
      </c>
      <c r="B246" s="11" t="s">
        <v>10</v>
      </c>
      <c r="C246" s="11" t="s">
        <v>33</v>
      </c>
      <c r="D246" s="11" t="s">
        <v>136</v>
      </c>
      <c r="E246" s="11" t="s">
        <v>300</v>
      </c>
      <c r="F246" s="11" t="s">
        <v>45</v>
      </c>
      <c r="G246" s="11"/>
      <c r="H246" s="11" t="s">
        <v>0</v>
      </c>
      <c r="I246" s="15" t="s">
        <v>0</v>
      </c>
      <c r="J246" s="16">
        <f t="shared" si="22"/>
        <v>1086650</v>
      </c>
      <c r="K246" s="16">
        <f t="shared" si="22"/>
        <v>0</v>
      </c>
      <c r="L246" s="9">
        <f t="shared" si="19"/>
        <v>0</v>
      </c>
      <c r="M246" s="136"/>
    </row>
    <row r="247" spans="1:15" ht="26">
      <c r="A247" s="17" t="s">
        <v>46</v>
      </c>
      <c r="B247" s="11" t="s">
        <v>10</v>
      </c>
      <c r="C247" s="11" t="s">
        <v>33</v>
      </c>
      <c r="D247" s="11" t="s">
        <v>136</v>
      </c>
      <c r="E247" s="11" t="s">
        <v>300</v>
      </c>
      <c r="F247" s="11" t="s">
        <v>47</v>
      </c>
      <c r="G247" s="11"/>
      <c r="H247" s="11" t="s">
        <v>0</v>
      </c>
      <c r="I247" s="15" t="s">
        <v>0</v>
      </c>
      <c r="J247" s="16">
        <f t="shared" si="22"/>
        <v>1086650</v>
      </c>
      <c r="K247" s="16">
        <f t="shared" si="22"/>
        <v>0</v>
      </c>
      <c r="L247" s="9">
        <f t="shared" si="19"/>
        <v>0</v>
      </c>
      <c r="M247" s="136"/>
    </row>
    <row r="248" spans="1:15" ht="26">
      <c r="A248" s="10" t="s">
        <v>55</v>
      </c>
      <c r="B248" s="11" t="s">
        <v>10</v>
      </c>
      <c r="C248" s="11" t="s">
        <v>33</v>
      </c>
      <c r="D248" s="11" t="s">
        <v>136</v>
      </c>
      <c r="E248" s="11" t="s">
        <v>300</v>
      </c>
      <c r="F248" s="11" t="s">
        <v>56</v>
      </c>
      <c r="G248" s="11"/>
      <c r="H248" s="11" t="s">
        <v>0</v>
      </c>
      <c r="I248" s="15" t="s">
        <v>0</v>
      </c>
      <c r="J248" s="16">
        <f>J249+J251</f>
        <v>1086650</v>
      </c>
      <c r="K248" s="16">
        <f>K249+K251</f>
        <v>0</v>
      </c>
      <c r="L248" s="9">
        <f t="shared" si="19"/>
        <v>0</v>
      </c>
      <c r="M248" s="136"/>
    </row>
    <row r="249" spans="1:15">
      <c r="A249" s="12" t="s">
        <v>137</v>
      </c>
      <c r="B249" s="22" t="s">
        <v>10</v>
      </c>
      <c r="C249" s="22" t="s">
        <v>33</v>
      </c>
      <c r="D249" s="22" t="s">
        <v>136</v>
      </c>
      <c r="E249" s="44" t="s">
        <v>300</v>
      </c>
      <c r="F249" s="22" t="s">
        <v>56</v>
      </c>
      <c r="G249" s="22"/>
      <c r="H249" s="72">
        <v>310</v>
      </c>
      <c r="I249" s="67"/>
      <c r="J249" s="69">
        <f>J250</f>
        <v>870725</v>
      </c>
      <c r="K249" s="69">
        <f>K250</f>
        <v>0</v>
      </c>
      <c r="L249" s="228">
        <f t="shared" si="19"/>
        <v>0</v>
      </c>
      <c r="M249" s="143"/>
    </row>
    <row r="250" spans="1:15">
      <c r="A250" s="12" t="s">
        <v>138</v>
      </c>
      <c r="B250" s="22" t="s">
        <v>10</v>
      </c>
      <c r="C250" s="22" t="s">
        <v>33</v>
      </c>
      <c r="D250" s="22" t="s">
        <v>136</v>
      </c>
      <c r="E250" s="44" t="s">
        <v>300</v>
      </c>
      <c r="F250" s="22" t="s">
        <v>56</v>
      </c>
      <c r="G250" s="22"/>
      <c r="H250" s="22">
        <v>310</v>
      </c>
      <c r="I250" s="85">
        <v>1116</v>
      </c>
      <c r="J250" s="86">
        <v>870725</v>
      </c>
      <c r="K250" s="86">
        <v>0</v>
      </c>
      <c r="L250" s="228">
        <f t="shared" si="19"/>
        <v>0</v>
      </c>
      <c r="M250" s="140"/>
    </row>
    <row r="251" spans="1:15" s="80" customFormat="1">
      <c r="A251" s="12" t="s">
        <v>139</v>
      </c>
      <c r="B251" s="22" t="s">
        <v>10</v>
      </c>
      <c r="C251" s="22" t="s">
        <v>33</v>
      </c>
      <c r="D251" s="22" t="s">
        <v>136</v>
      </c>
      <c r="E251" s="44" t="s">
        <v>300</v>
      </c>
      <c r="F251" s="22" t="s">
        <v>56</v>
      </c>
      <c r="G251" s="22"/>
      <c r="H251" s="22">
        <v>340</v>
      </c>
      <c r="I251" s="85"/>
      <c r="J251" s="86">
        <f>J252</f>
        <v>215925</v>
      </c>
      <c r="K251" s="92"/>
      <c r="L251" s="228">
        <f t="shared" si="19"/>
        <v>0</v>
      </c>
      <c r="M251" s="142"/>
      <c r="N251" s="127"/>
      <c r="O251" s="127"/>
    </row>
    <row r="252" spans="1:15" s="80" customFormat="1" ht="26">
      <c r="A252" s="12" t="s">
        <v>263</v>
      </c>
      <c r="B252" s="22" t="s">
        <v>10</v>
      </c>
      <c r="C252" s="22" t="s">
        <v>33</v>
      </c>
      <c r="D252" s="22" t="s">
        <v>136</v>
      </c>
      <c r="E252" s="44" t="s">
        <v>300</v>
      </c>
      <c r="F252" s="22" t="s">
        <v>56</v>
      </c>
      <c r="G252" s="22"/>
      <c r="H252" s="22">
        <v>346</v>
      </c>
      <c r="I252" s="85">
        <v>1123</v>
      </c>
      <c r="J252" s="86">
        <v>215925</v>
      </c>
      <c r="K252" s="92"/>
      <c r="L252" s="228">
        <f t="shared" si="19"/>
        <v>0</v>
      </c>
      <c r="M252" s="142"/>
      <c r="N252" s="127"/>
      <c r="O252" s="127"/>
    </row>
    <row r="253" spans="1:15" s="68" customFormat="1" ht="40.5">
      <c r="A253" s="41" t="s">
        <v>301</v>
      </c>
      <c r="B253" s="40" t="s">
        <v>10</v>
      </c>
      <c r="C253" s="40" t="s">
        <v>33</v>
      </c>
      <c r="D253" s="40" t="s">
        <v>136</v>
      </c>
      <c r="E253" s="19" t="s">
        <v>302</v>
      </c>
      <c r="F253" s="40"/>
      <c r="G253" s="40"/>
      <c r="H253" s="40"/>
      <c r="I253" s="102"/>
      <c r="J253" s="103">
        <f t="shared" ref="J253:K255" si="23">J254</f>
        <v>167285.16999999998</v>
      </c>
      <c r="K253" s="103">
        <f t="shared" si="23"/>
        <v>16650</v>
      </c>
      <c r="L253" s="9">
        <f t="shared" si="19"/>
        <v>9.9530639805070606</v>
      </c>
      <c r="M253" s="137"/>
      <c r="N253" s="125"/>
      <c r="O253" s="125"/>
    </row>
    <row r="254" spans="1:15" s="68" customFormat="1" ht="26">
      <c r="A254" s="17" t="s">
        <v>44</v>
      </c>
      <c r="B254" s="11" t="s">
        <v>10</v>
      </c>
      <c r="C254" s="11" t="s">
        <v>33</v>
      </c>
      <c r="D254" s="11" t="s">
        <v>136</v>
      </c>
      <c r="E254" s="11" t="s">
        <v>302</v>
      </c>
      <c r="F254" s="11" t="s">
        <v>45</v>
      </c>
      <c r="G254" s="40"/>
      <c r="H254" s="40"/>
      <c r="I254" s="102"/>
      <c r="J254" s="103">
        <f t="shared" si="23"/>
        <v>167285.16999999998</v>
      </c>
      <c r="K254" s="103">
        <f t="shared" si="23"/>
        <v>16650</v>
      </c>
      <c r="L254" s="9">
        <f t="shared" si="19"/>
        <v>9.9530639805070606</v>
      </c>
      <c r="M254" s="137"/>
      <c r="N254" s="125"/>
      <c r="O254" s="125"/>
    </row>
    <row r="255" spans="1:15" s="68" customFormat="1" ht="26">
      <c r="A255" s="17" t="s">
        <v>46</v>
      </c>
      <c r="B255" s="11" t="s">
        <v>10</v>
      </c>
      <c r="C255" s="11" t="s">
        <v>33</v>
      </c>
      <c r="D255" s="11" t="s">
        <v>136</v>
      </c>
      <c r="E255" s="11" t="s">
        <v>302</v>
      </c>
      <c r="F255" s="11" t="s">
        <v>47</v>
      </c>
      <c r="G255" s="40"/>
      <c r="H255" s="40"/>
      <c r="I255" s="102"/>
      <c r="J255" s="104">
        <f t="shared" si="23"/>
        <v>167285.16999999998</v>
      </c>
      <c r="K255" s="104">
        <f t="shared" si="23"/>
        <v>16650</v>
      </c>
      <c r="L255" s="9">
        <f t="shared" si="19"/>
        <v>9.9530639805070606</v>
      </c>
      <c r="M255" s="136"/>
      <c r="N255" s="125"/>
      <c r="O255" s="125"/>
    </row>
    <row r="256" spans="1:15" s="68" customFormat="1" ht="26">
      <c r="A256" s="10" t="s">
        <v>55</v>
      </c>
      <c r="B256" s="11" t="s">
        <v>10</v>
      </c>
      <c r="C256" s="11" t="s">
        <v>33</v>
      </c>
      <c r="D256" s="11" t="s">
        <v>136</v>
      </c>
      <c r="E256" s="11" t="s">
        <v>302</v>
      </c>
      <c r="F256" s="11" t="s">
        <v>56</v>
      </c>
      <c r="G256" s="40"/>
      <c r="H256" s="40"/>
      <c r="I256" s="102"/>
      <c r="J256" s="103">
        <f>J257+J259</f>
        <v>167285.16999999998</v>
      </c>
      <c r="K256" s="103">
        <f>K257+K259</f>
        <v>16650</v>
      </c>
      <c r="L256" s="9">
        <f t="shared" ref="L256:L305" si="24">K256/J256*100</f>
        <v>9.9530639805070606</v>
      </c>
      <c r="M256" s="137"/>
      <c r="N256" s="125"/>
      <c r="O256" s="125"/>
    </row>
    <row r="257" spans="1:13">
      <c r="A257" s="12" t="s">
        <v>137</v>
      </c>
      <c r="B257" s="22" t="s">
        <v>10</v>
      </c>
      <c r="C257" s="22" t="s">
        <v>33</v>
      </c>
      <c r="D257" s="22" t="s">
        <v>136</v>
      </c>
      <c r="E257" s="44" t="s">
        <v>302</v>
      </c>
      <c r="F257" s="22">
        <v>244</v>
      </c>
      <c r="G257" s="22"/>
      <c r="H257" s="22">
        <v>310</v>
      </c>
      <c r="I257" s="85"/>
      <c r="J257" s="86">
        <f>J258</f>
        <v>107285.17</v>
      </c>
      <c r="K257" s="92"/>
      <c r="L257" s="228">
        <f t="shared" si="24"/>
        <v>0</v>
      </c>
      <c r="M257" s="142"/>
    </row>
    <row r="258" spans="1:13">
      <c r="A258" s="12" t="s">
        <v>138</v>
      </c>
      <c r="B258" s="22" t="s">
        <v>10</v>
      </c>
      <c r="C258" s="22" t="s">
        <v>33</v>
      </c>
      <c r="D258" s="22" t="s">
        <v>136</v>
      </c>
      <c r="E258" s="44" t="s">
        <v>302</v>
      </c>
      <c r="F258" s="22">
        <v>244</v>
      </c>
      <c r="G258" s="22"/>
      <c r="H258" s="22">
        <v>310</v>
      </c>
      <c r="I258" s="85">
        <v>1116</v>
      </c>
      <c r="J258" s="86">
        <v>107285.17</v>
      </c>
      <c r="K258" s="92"/>
      <c r="L258" s="228">
        <f t="shared" si="24"/>
        <v>0</v>
      </c>
      <c r="M258" s="142"/>
    </row>
    <row r="259" spans="1:13">
      <c r="A259" s="12" t="s">
        <v>139</v>
      </c>
      <c r="B259" s="22" t="s">
        <v>10</v>
      </c>
      <c r="C259" s="22" t="s">
        <v>33</v>
      </c>
      <c r="D259" s="22" t="s">
        <v>136</v>
      </c>
      <c r="E259" s="44" t="s">
        <v>302</v>
      </c>
      <c r="F259" s="22">
        <v>244</v>
      </c>
      <c r="G259" s="22"/>
      <c r="H259" s="22">
        <v>340</v>
      </c>
      <c r="I259" s="85"/>
      <c r="J259" s="86">
        <f>J260</f>
        <v>60000</v>
      </c>
      <c r="K259" s="86">
        <f>K260</f>
        <v>16650</v>
      </c>
      <c r="L259" s="228">
        <f t="shared" si="24"/>
        <v>27.750000000000004</v>
      </c>
      <c r="M259" s="140"/>
    </row>
    <row r="260" spans="1:13">
      <c r="A260" s="12" t="s">
        <v>278</v>
      </c>
      <c r="B260" s="22" t="s">
        <v>10</v>
      </c>
      <c r="C260" s="22" t="s">
        <v>33</v>
      </c>
      <c r="D260" s="22" t="s">
        <v>136</v>
      </c>
      <c r="E260" s="44" t="s">
        <v>302</v>
      </c>
      <c r="F260" s="22">
        <v>244</v>
      </c>
      <c r="G260" s="22"/>
      <c r="H260" s="22">
        <v>342</v>
      </c>
      <c r="I260" s="85">
        <v>1120</v>
      </c>
      <c r="J260" s="86">
        <v>60000</v>
      </c>
      <c r="K260" s="86">
        <v>16650</v>
      </c>
      <c r="L260" s="228">
        <f t="shared" si="24"/>
        <v>27.750000000000004</v>
      </c>
      <c r="M260" s="140"/>
    </row>
    <row r="261" spans="1:13">
      <c r="A261" s="13" t="s">
        <v>126</v>
      </c>
      <c r="B261" s="14" t="s">
        <v>10</v>
      </c>
      <c r="C261" s="11" t="s">
        <v>33</v>
      </c>
      <c r="D261" s="11">
        <v>14</v>
      </c>
      <c r="E261" s="11" t="s">
        <v>0</v>
      </c>
      <c r="F261" s="11" t="s">
        <v>0</v>
      </c>
      <c r="G261" s="11"/>
      <c r="H261" s="11" t="s">
        <v>0</v>
      </c>
      <c r="I261" s="15" t="s">
        <v>0</v>
      </c>
      <c r="J261" s="16">
        <f t="shared" ref="J261:K262" si="25">J262</f>
        <v>127671.68000000001</v>
      </c>
      <c r="K261" s="16">
        <f t="shared" si="25"/>
        <v>3259.08</v>
      </c>
      <c r="L261" s="9">
        <f t="shared" si="24"/>
        <v>2.5527039355948005</v>
      </c>
      <c r="M261" s="136"/>
    </row>
    <row r="262" spans="1:13" ht="26">
      <c r="A262" s="17" t="s">
        <v>330</v>
      </c>
      <c r="B262" s="11" t="s">
        <v>10</v>
      </c>
      <c r="C262" s="11" t="s">
        <v>33</v>
      </c>
      <c r="D262" s="11">
        <v>14</v>
      </c>
      <c r="E262" s="11" t="s">
        <v>127</v>
      </c>
      <c r="F262" s="11" t="s">
        <v>0</v>
      </c>
      <c r="G262" s="11"/>
      <c r="H262" s="11" t="s">
        <v>0</v>
      </c>
      <c r="I262" s="15" t="s">
        <v>0</v>
      </c>
      <c r="J262" s="16">
        <f t="shared" si="25"/>
        <v>127671.68000000001</v>
      </c>
      <c r="K262" s="16">
        <f t="shared" si="25"/>
        <v>3259.08</v>
      </c>
      <c r="L262" s="9">
        <f t="shared" si="24"/>
        <v>2.5527039355948005</v>
      </c>
      <c r="M262" s="136"/>
    </row>
    <row r="263" spans="1:13" ht="27">
      <c r="A263" s="18" t="s">
        <v>328</v>
      </c>
      <c r="B263" s="19" t="s">
        <v>10</v>
      </c>
      <c r="C263" s="19" t="s">
        <v>33</v>
      </c>
      <c r="D263" s="19">
        <v>14</v>
      </c>
      <c r="E263" s="19" t="s">
        <v>128</v>
      </c>
      <c r="F263" s="19" t="s">
        <v>0</v>
      </c>
      <c r="G263" s="19"/>
      <c r="H263" s="19" t="s">
        <v>0</v>
      </c>
      <c r="I263" s="20" t="s">
        <v>0</v>
      </c>
      <c r="J263" s="21">
        <f>J264+J270+J275</f>
        <v>127671.68000000001</v>
      </c>
      <c r="K263" s="21">
        <f>K264+K270+K275</f>
        <v>3259.08</v>
      </c>
      <c r="L263" s="9">
        <f t="shared" si="24"/>
        <v>2.5527039355948005</v>
      </c>
      <c r="M263" s="137"/>
    </row>
    <row r="264" spans="1:13" ht="26">
      <c r="A264" s="17" t="s">
        <v>129</v>
      </c>
      <c r="B264" s="19" t="s">
        <v>10</v>
      </c>
      <c r="C264" s="19" t="s">
        <v>33</v>
      </c>
      <c r="D264" s="19">
        <v>14</v>
      </c>
      <c r="E264" s="11" t="s">
        <v>130</v>
      </c>
      <c r="F264" s="11"/>
      <c r="G264" s="11"/>
      <c r="H264" s="11"/>
      <c r="I264" s="15"/>
      <c r="J264" s="16">
        <f t="shared" ref="J264:K268" si="26">J265</f>
        <v>3259.08</v>
      </c>
      <c r="K264" s="16">
        <f t="shared" si="26"/>
        <v>3259.08</v>
      </c>
      <c r="L264" s="9">
        <f t="shared" si="24"/>
        <v>100</v>
      </c>
      <c r="M264" s="136"/>
    </row>
    <row r="265" spans="1:13" ht="26">
      <c r="A265" s="17" t="s">
        <v>44</v>
      </c>
      <c r="B265" s="11" t="s">
        <v>10</v>
      </c>
      <c r="C265" s="11" t="s">
        <v>33</v>
      </c>
      <c r="D265" s="11">
        <v>14</v>
      </c>
      <c r="E265" s="11" t="s">
        <v>130</v>
      </c>
      <c r="F265" s="11" t="s">
        <v>45</v>
      </c>
      <c r="G265" s="11"/>
      <c r="H265" s="11" t="s">
        <v>0</v>
      </c>
      <c r="I265" s="15" t="s">
        <v>0</v>
      </c>
      <c r="J265" s="16">
        <f t="shared" si="26"/>
        <v>3259.08</v>
      </c>
      <c r="K265" s="16">
        <f t="shared" si="26"/>
        <v>3259.08</v>
      </c>
      <c r="L265" s="9">
        <f t="shared" si="24"/>
        <v>100</v>
      </c>
      <c r="M265" s="136"/>
    </row>
    <row r="266" spans="1:13" ht="26">
      <c r="A266" s="17" t="s">
        <v>46</v>
      </c>
      <c r="B266" s="11" t="s">
        <v>10</v>
      </c>
      <c r="C266" s="11" t="s">
        <v>33</v>
      </c>
      <c r="D266" s="11">
        <v>14</v>
      </c>
      <c r="E266" s="11" t="s">
        <v>130</v>
      </c>
      <c r="F266" s="11" t="s">
        <v>47</v>
      </c>
      <c r="G266" s="11"/>
      <c r="H266" s="11" t="s">
        <v>0</v>
      </c>
      <c r="I266" s="15" t="s">
        <v>0</v>
      </c>
      <c r="J266" s="16">
        <f t="shared" si="26"/>
        <v>3259.08</v>
      </c>
      <c r="K266" s="16">
        <f t="shared" si="26"/>
        <v>3259.08</v>
      </c>
      <c r="L266" s="9">
        <f t="shared" si="24"/>
        <v>100</v>
      </c>
      <c r="M266" s="136"/>
    </row>
    <row r="267" spans="1:13" ht="26">
      <c r="A267" s="10" t="s">
        <v>55</v>
      </c>
      <c r="B267" s="11" t="s">
        <v>10</v>
      </c>
      <c r="C267" s="11" t="s">
        <v>33</v>
      </c>
      <c r="D267" s="11">
        <v>14</v>
      </c>
      <c r="E267" s="11" t="s">
        <v>130</v>
      </c>
      <c r="F267" s="11" t="s">
        <v>56</v>
      </c>
      <c r="G267" s="11"/>
      <c r="H267" s="11" t="s">
        <v>0</v>
      </c>
      <c r="I267" s="15" t="s">
        <v>0</v>
      </c>
      <c r="J267" s="16">
        <f t="shared" si="26"/>
        <v>3259.08</v>
      </c>
      <c r="K267" s="16">
        <f t="shared" si="26"/>
        <v>3259.08</v>
      </c>
      <c r="L267" s="9">
        <f t="shared" si="24"/>
        <v>100</v>
      </c>
      <c r="M267" s="136"/>
    </row>
    <row r="268" spans="1:13">
      <c r="A268" s="12" t="s">
        <v>286</v>
      </c>
      <c r="B268" s="22" t="s">
        <v>10</v>
      </c>
      <c r="C268" s="22" t="s">
        <v>33</v>
      </c>
      <c r="D268" s="22">
        <v>14</v>
      </c>
      <c r="E268" s="44" t="s">
        <v>130</v>
      </c>
      <c r="F268" s="22" t="s">
        <v>56</v>
      </c>
      <c r="G268" s="22"/>
      <c r="H268" s="22">
        <v>340</v>
      </c>
      <c r="I268" s="72" t="s">
        <v>0</v>
      </c>
      <c r="J268" s="23">
        <f t="shared" si="26"/>
        <v>3259.08</v>
      </c>
      <c r="K268" s="23">
        <f t="shared" si="26"/>
        <v>3259.08</v>
      </c>
      <c r="L268" s="228">
        <f t="shared" si="24"/>
        <v>100</v>
      </c>
      <c r="M268" s="138"/>
    </row>
    <row r="269" spans="1:13" ht="26">
      <c r="A269" s="12" t="s">
        <v>263</v>
      </c>
      <c r="B269" s="22" t="s">
        <v>10</v>
      </c>
      <c r="C269" s="22" t="s">
        <v>33</v>
      </c>
      <c r="D269" s="22">
        <v>14</v>
      </c>
      <c r="E269" s="44" t="s">
        <v>130</v>
      </c>
      <c r="F269" s="22" t="s">
        <v>56</v>
      </c>
      <c r="G269" s="22"/>
      <c r="H269" s="22">
        <v>346</v>
      </c>
      <c r="I269" s="72">
        <v>1123</v>
      </c>
      <c r="J269" s="23">
        <v>3259.08</v>
      </c>
      <c r="K269" s="23">
        <v>3259.08</v>
      </c>
      <c r="L269" s="228">
        <f t="shared" si="24"/>
        <v>100</v>
      </c>
      <c r="M269" s="138"/>
    </row>
    <row r="270" spans="1:13">
      <c r="A270" s="34" t="s">
        <v>462</v>
      </c>
      <c r="B270" s="25" t="s">
        <v>10</v>
      </c>
      <c r="C270" s="25" t="s">
        <v>33</v>
      </c>
      <c r="D270" s="25">
        <v>14</v>
      </c>
      <c r="E270" s="11" t="s">
        <v>463</v>
      </c>
      <c r="F270" s="25"/>
      <c r="G270" s="25"/>
      <c r="H270" s="25"/>
      <c r="I270" s="73"/>
      <c r="J270" s="27">
        <f>J271</f>
        <v>107412.6</v>
      </c>
      <c r="K270" s="246"/>
      <c r="L270" s="9">
        <f t="shared" si="24"/>
        <v>0</v>
      </c>
      <c r="M270" s="255"/>
    </row>
    <row r="271" spans="1:13" ht="26">
      <c r="A271" s="17" t="s">
        <v>46</v>
      </c>
      <c r="B271" s="11" t="s">
        <v>10</v>
      </c>
      <c r="C271" s="11" t="s">
        <v>33</v>
      </c>
      <c r="D271" s="11">
        <v>14</v>
      </c>
      <c r="E271" s="11" t="s">
        <v>463</v>
      </c>
      <c r="F271" s="11" t="s">
        <v>47</v>
      </c>
      <c r="G271" s="22"/>
      <c r="H271" s="22"/>
      <c r="I271" s="72"/>
      <c r="J271" s="27">
        <f>J272</f>
        <v>107412.6</v>
      </c>
      <c r="K271" s="246"/>
      <c r="L271" s="9">
        <f t="shared" si="24"/>
        <v>0</v>
      </c>
      <c r="M271" s="255"/>
    </row>
    <row r="272" spans="1:13" ht="26">
      <c r="A272" s="10" t="s">
        <v>55</v>
      </c>
      <c r="B272" s="11" t="s">
        <v>10</v>
      </c>
      <c r="C272" s="11" t="s">
        <v>33</v>
      </c>
      <c r="D272" s="11">
        <v>14</v>
      </c>
      <c r="E272" s="11" t="s">
        <v>463</v>
      </c>
      <c r="F272" s="11" t="s">
        <v>56</v>
      </c>
      <c r="G272" s="22"/>
      <c r="H272" s="22"/>
      <c r="I272" s="72"/>
      <c r="J272" s="27">
        <f>J273</f>
        <v>107412.6</v>
      </c>
      <c r="K272" s="246"/>
      <c r="L272" s="9">
        <f t="shared" si="24"/>
        <v>0</v>
      </c>
      <c r="M272" s="255"/>
    </row>
    <row r="273" spans="1:13">
      <c r="A273" s="71" t="s">
        <v>255</v>
      </c>
      <c r="B273" s="22" t="s">
        <v>10</v>
      </c>
      <c r="C273" s="22" t="s">
        <v>33</v>
      </c>
      <c r="D273" s="22">
        <v>14</v>
      </c>
      <c r="E273" s="44" t="s">
        <v>463</v>
      </c>
      <c r="F273" s="22" t="s">
        <v>56</v>
      </c>
      <c r="G273" s="22"/>
      <c r="H273" s="22">
        <v>226</v>
      </c>
      <c r="I273" s="72"/>
      <c r="J273" s="23">
        <f>J274</f>
        <v>107412.6</v>
      </c>
      <c r="K273" s="92"/>
      <c r="L273" s="228">
        <f t="shared" si="24"/>
        <v>0</v>
      </c>
      <c r="M273" s="142"/>
    </row>
    <row r="274" spans="1:13">
      <c r="A274" s="71" t="s">
        <v>191</v>
      </c>
      <c r="B274" s="22" t="s">
        <v>10</v>
      </c>
      <c r="C274" s="22" t="s">
        <v>33</v>
      </c>
      <c r="D274" s="22">
        <v>14</v>
      </c>
      <c r="E274" s="44" t="s">
        <v>463</v>
      </c>
      <c r="F274" s="22" t="s">
        <v>56</v>
      </c>
      <c r="G274" s="22"/>
      <c r="H274" s="22">
        <v>226</v>
      </c>
      <c r="I274" s="72">
        <v>1140</v>
      </c>
      <c r="J274" s="23">
        <v>107412.6</v>
      </c>
      <c r="K274" s="92"/>
      <c r="L274" s="228">
        <f t="shared" si="24"/>
        <v>0</v>
      </c>
      <c r="M274" s="142"/>
    </row>
    <row r="275" spans="1:13" ht="26">
      <c r="A275" s="34" t="s">
        <v>464</v>
      </c>
      <c r="B275" s="25" t="s">
        <v>10</v>
      </c>
      <c r="C275" s="25" t="s">
        <v>33</v>
      </c>
      <c r="D275" s="25">
        <v>14</v>
      </c>
      <c r="E275" s="11" t="s">
        <v>465</v>
      </c>
      <c r="F275" s="25"/>
      <c r="G275" s="22"/>
      <c r="H275" s="22"/>
      <c r="I275" s="72"/>
      <c r="J275" s="27">
        <f>J276</f>
        <v>17000</v>
      </c>
      <c r="K275" s="246"/>
      <c r="L275" s="9">
        <f t="shared" si="24"/>
        <v>0</v>
      </c>
      <c r="M275" s="255"/>
    </row>
    <row r="276" spans="1:13" ht="26">
      <c r="A276" s="17" t="s">
        <v>46</v>
      </c>
      <c r="B276" s="11" t="s">
        <v>10</v>
      </c>
      <c r="C276" s="11" t="s">
        <v>33</v>
      </c>
      <c r="D276" s="11">
        <v>14</v>
      </c>
      <c r="E276" s="11" t="s">
        <v>465</v>
      </c>
      <c r="F276" s="11" t="s">
        <v>47</v>
      </c>
      <c r="G276" s="22"/>
      <c r="H276" s="22"/>
      <c r="I276" s="72"/>
      <c r="J276" s="27">
        <f>J277</f>
        <v>17000</v>
      </c>
      <c r="K276" s="246"/>
      <c r="L276" s="9">
        <f t="shared" si="24"/>
        <v>0</v>
      </c>
      <c r="M276" s="255"/>
    </row>
    <row r="277" spans="1:13" ht="26">
      <c r="A277" s="10" t="s">
        <v>55</v>
      </c>
      <c r="B277" s="11" t="s">
        <v>10</v>
      </c>
      <c r="C277" s="11" t="s">
        <v>33</v>
      </c>
      <c r="D277" s="11">
        <v>14</v>
      </c>
      <c r="E277" s="11" t="s">
        <v>465</v>
      </c>
      <c r="F277" s="11" t="s">
        <v>56</v>
      </c>
      <c r="G277" s="22"/>
      <c r="H277" s="22"/>
      <c r="I277" s="72"/>
      <c r="J277" s="27">
        <f>J278</f>
        <v>17000</v>
      </c>
      <c r="K277" s="246"/>
      <c r="L277" s="9">
        <f t="shared" si="24"/>
        <v>0</v>
      </c>
      <c r="M277" s="255"/>
    </row>
    <row r="278" spans="1:13">
      <c r="A278" s="71" t="s">
        <v>255</v>
      </c>
      <c r="B278" s="22" t="s">
        <v>10</v>
      </c>
      <c r="C278" s="22" t="s">
        <v>33</v>
      </c>
      <c r="D278" s="22">
        <v>14</v>
      </c>
      <c r="E278" s="44" t="s">
        <v>465</v>
      </c>
      <c r="F278" s="22" t="s">
        <v>56</v>
      </c>
      <c r="G278" s="22"/>
      <c r="H278" s="22">
        <v>226</v>
      </c>
      <c r="I278" s="72"/>
      <c r="J278" s="23">
        <f>J279</f>
        <v>17000</v>
      </c>
      <c r="K278" s="92"/>
      <c r="L278" s="228">
        <f t="shared" si="24"/>
        <v>0</v>
      </c>
      <c r="M278" s="142"/>
    </row>
    <row r="279" spans="1:13">
      <c r="A279" s="71" t="s">
        <v>191</v>
      </c>
      <c r="B279" s="22" t="s">
        <v>10</v>
      </c>
      <c r="C279" s="22" t="s">
        <v>33</v>
      </c>
      <c r="D279" s="22">
        <v>14</v>
      </c>
      <c r="E279" s="44" t="s">
        <v>465</v>
      </c>
      <c r="F279" s="22" t="s">
        <v>56</v>
      </c>
      <c r="G279" s="22"/>
      <c r="H279" s="22">
        <v>226</v>
      </c>
      <c r="I279" s="72">
        <v>1140</v>
      </c>
      <c r="J279" s="23">
        <v>17000</v>
      </c>
      <c r="K279" s="92"/>
      <c r="L279" s="228">
        <f t="shared" si="24"/>
        <v>0</v>
      </c>
      <c r="M279" s="142"/>
    </row>
    <row r="280" spans="1:13">
      <c r="A280" s="13" t="s">
        <v>140</v>
      </c>
      <c r="B280" s="14" t="s">
        <v>10</v>
      </c>
      <c r="C280" s="11" t="s">
        <v>73</v>
      </c>
      <c r="D280" s="11" t="s">
        <v>0</v>
      </c>
      <c r="E280" s="11" t="s">
        <v>0</v>
      </c>
      <c r="F280" s="11" t="s">
        <v>0</v>
      </c>
      <c r="G280" s="11"/>
      <c r="H280" s="11" t="s">
        <v>0</v>
      </c>
      <c r="I280" s="15" t="s">
        <v>0</v>
      </c>
      <c r="J280" s="16">
        <f>J281+J311+J325+J298</f>
        <v>27338810.960000001</v>
      </c>
      <c r="K280" s="16">
        <f>K281+K311+K325+K298</f>
        <v>8584978.1400000006</v>
      </c>
      <c r="L280" s="9">
        <f t="shared" si="24"/>
        <v>31.402163585537302</v>
      </c>
      <c r="M280" s="136"/>
    </row>
    <row r="281" spans="1:13">
      <c r="A281" s="13" t="s">
        <v>141</v>
      </c>
      <c r="B281" s="14">
        <v>803</v>
      </c>
      <c r="C281" s="47" t="s">
        <v>73</v>
      </c>
      <c r="D281" s="47" t="s">
        <v>142</v>
      </c>
      <c r="E281" s="11"/>
      <c r="F281" s="11"/>
      <c r="G281" s="11"/>
      <c r="H281" s="11"/>
      <c r="I281" s="15"/>
      <c r="J281" s="16">
        <f>J282</f>
        <v>588139.08000000007</v>
      </c>
      <c r="K281" s="16">
        <f>K282</f>
        <v>199790.4</v>
      </c>
      <c r="L281" s="9">
        <f t="shared" si="24"/>
        <v>33.969924256691115</v>
      </c>
      <c r="M281" s="136"/>
    </row>
    <row r="282" spans="1:13">
      <c r="A282" s="48" t="s">
        <v>16</v>
      </c>
      <c r="B282" s="14">
        <v>803</v>
      </c>
      <c r="C282" s="47" t="s">
        <v>73</v>
      </c>
      <c r="D282" s="47" t="s">
        <v>142</v>
      </c>
      <c r="E282" s="11" t="s">
        <v>17</v>
      </c>
      <c r="F282" s="11"/>
      <c r="G282" s="11"/>
      <c r="H282" s="11"/>
      <c r="I282" s="15"/>
      <c r="J282" s="16">
        <f>J283</f>
        <v>588139.08000000007</v>
      </c>
      <c r="K282" s="16">
        <f>K283</f>
        <v>199790.4</v>
      </c>
      <c r="L282" s="9">
        <f t="shared" si="24"/>
        <v>33.969924256691115</v>
      </c>
      <c r="M282" s="136"/>
    </row>
    <row r="283" spans="1:13">
      <c r="A283" s="49" t="s">
        <v>112</v>
      </c>
      <c r="B283" s="14">
        <v>803</v>
      </c>
      <c r="C283" s="47" t="s">
        <v>73</v>
      </c>
      <c r="D283" s="47" t="s">
        <v>142</v>
      </c>
      <c r="E283" s="11" t="s">
        <v>113</v>
      </c>
      <c r="F283" s="11"/>
      <c r="G283" s="11"/>
      <c r="H283" s="11"/>
      <c r="I283" s="15"/>
      <c r="J283" s="16">
        <f>J284+J290</f>
        <v>588139.08000000007</v>
      </c>
      <c r="K283" s="16">
        <f>K284+K290</f>
        <v>199790.4</v>
      </c>
      <c r="L283" s="9">
        <f t="shared" si="24"/>
        <v>33.969924256691115</v>
      </c>
      <c r="M283" s="136"/>
    </row>
    <row r="284" spans="1:13" ht="54">
      <c r="A284" s="50" t="s">
        <v>143</v>
      </c>
      <c r="B284" s="51">
        <v>803</v>
      </c>
      <c r="C284" s="52" t="s">
        <v>73</v>
      </c>
      <c r="D284" s="52" t="s">
        <v>142</v>
      </c>
      <c r="E284" s="19" t="s">
        <v>144</v>
      </c>
      <c r="F284" s="19"/>
      <c r="G284" s="19"/>
      <c r="H284" s="19"/>
      <c r="I284" s="20"/>
      <c r="J284" s="21">
        <f t="shared" ref="J284:K288" si="27">J285</f>
        <v>354638.58</v>
      </c>
      <c r="K284" s="21">
        <f t="shared" si="27"/>
        <v>0</v>
      </c>
      <c r="L284" s="9">
        <f t="shared" si="24"/>
        <v>0</v>
      </c>
      <c r="M284" s="137"/>
    </row>
    <row r="285" spans="1:13" ht="26">
      <c r="A285" s="17" t="s">
        <v>44</v>
      </c>
      <c r="B285" s="14">
        <v>803</v>
      </c>
      <c r="C285" s="47" t="s">
        <v>73</v>
      </c>
      <c r="D285" s="47" t="s">
        <v>142</v>
      </c>
      <c r="E285" s="11" t="s">
        <v>144</v>
      </c>
      <c r="F285" s="11">
        <v>200</v>
      </c>
      <c r="G285" s="11"/>
      <c r="H285" s="11"/>
      <c r="I285" s="15"/>
      <c r="J285" s="16">
        <f t="shared" si="27"/>
        <v>354638.58</v>
      </c>
      <c r="K285" s="16">
        <f t="shared" si="27"/>
        <v>0</v>
      </c>
      <c r="L285" s="9">
        <f t="shared" si="24"/>
        <v>0</v>
      </c>
      <c r="M285" s="136"/>
    </row>
    <row r="286" spans="1:13" ht="26">
      <c r="A286" s="17" t="s">
        <v>46</v>
      </c>
      <c r="B286" s="14">
        <v>803</v>
      </c>
      <c r="C286" s="47" t="s">
        <v>73</v>
      </c>
      <c r="D286" s="47" t="s">
        <v>142</v>
      </c>
      <c r="E286" s="11" t="s">
        <v>144</v>
      </c>
      <c r="F286" s="11">
        <v>240</v>
      </c>
      <c r="G286" s="11"/>
      <c r="H286" s="11"/>
      <c r="I286" s="15"/>
      <c r="J286" s="16">
        <f t="shared" si="27"/>
        <v>354638.58</v>
      </c>
      <c r="K286" s="16">
        <f t="shared" si="27"/>
        <v>0</v>
      </c>
      <c r="L286" s="9">
        <f t="shared" si="24"/>
        <v>0</v>
      </c>
      <c r="M286" s="136"/>
    </row>
    <row r="287" spans="1:13" ht="26">
      <c r="A287" s="10" t="s">
        <v>55</v>
      </c>
      <c r="B287" s="14">
        <v>803</v>
      </c>
      <c r="C287" s="47" t="s">
        <v>73</v>
      </c>
      <c r="D287" s="47" t="s">
        <v>142</v>
      </c>
      <c r="E287" s="11" t="s">
        <v>144</v>
      </c>
      <c r="F287" s="11">
        <v>244</v>
      </c>
      <c r="G287" s="11"/>
      <c r="H287" s="11"/>
      <c r="I287" s="15"/>
      <c r="J287" s="16">
        <f t="shared" si="27"/>
        <v>354638.58</v>
      </c>
      <c r="K287" s="16">
        <f t="shared" si="27"/>
        <v>0</v>
      </c>
      <c r="L287" s="9">
        <f t="shared" si="24"/>
        <v>0</v>
      </c>
      <c r="M287" s="136"/>
    </row>
    <row r="288" spans="1:13">
      <c r="A288" s="12" t="s">
        <v>57</v>
      </c>
      <c r="B288" s="53">
        <v>803</v>
      </c>
      <c r="C288" s="54" t="s">
        <v>73</v>
      </c>
      <c r="D288" s="54" t="s">
        <v>142</v>
      </c>
      <c r="E288" s="44" t="s">
        <v>144</v>
      </c>
      <c r="F288" s="44">
        <v>244</v>
      </c>
      <c r="G288" s="44"/>
      <c r="H288" s="44">
        <v>226</v>
      </c>
      <c r="I288" s="46"/>
      <c r="J288" s="45">
        <f t="shared" si="27"/>
        <v>354638.58</v>
      </c>
      <c r="K288" s="45">
        <f t="shared" si="27"/>
        <v>0</v>
      </c>
      <c r="L288" s="228">
        <f t="shared" si="24"/>
        <v>0</v>
      </c>
      <c r="M288" s="140"/>
    </row>
    <row r="289" spans="1:15">
      <c r="A289" s="12" t="s">
        <v>145</v>
      </c>
      <c r="B289" s="53">
        <v>803</v>
      </c>
      <c r="C289" s="54" t="s">
        <v>73</v>
      </c>
      <c r="D289" s="54" t="s">
        <v>142</v>
      </c>
      <c r="E289" s="44" t="s">
        <v>144</v>
      </c>
      <c r="F289" s="44">
        <v>244</v>
      </c>
      <c r="G289" s="44"/>
      <c r="H289" s="44">
        <v>226</v>
      </c>
      <c r="I289" s="46">
        <v>1140</v>
      </c>
      <c r="J289" s="45">
        <v>354638.58</v>
      </c>
      <c r="K289" s="45">
        <v>0</v>
      </c>
      <c r="L289" s="228">
        <f t="shared" si="24"/>
        <v>0</v>
      </c>
      <c r="M289" s="140"/>
    </row>
    <row r="290" spans="1:15">
      <c r="A290" s="41" t="s">
        <v>146</v>
      </c>
      <c r="B290" s="51">
        <v>803</v>
      </c>
      <c r="C290" s="52" t="s">
        <v>73</v>
      </c>
      <c r="D290" s="52" t="s">
        <v>142</v>
      </c>
      <c r="E290" s="19" t="s">
        <v>147</v>
      </c>
      <c r="F290" s="19"/>
      <c r="G290" s="19"/>
      <c r="H290" s="19"/>
      <c r="I290" s="46"/>
      <c r="J290" s="21">
        <f t="shared" ref="J290:K292" si="28">J291</f>
        <v>233500.5</v>
      </c>
      <c r="K290" s="21">
        <f t="shared" si="28"/>
        <v>199790.4</v>
      </c>
      <c r="L290" s="9">
        <f t="shared" si="24"/>
        <v>85.563157252339934</v>
      </c>
      <c r="M290" s="137"/>
    </row>
    <row r="291" spans="1:15" ht="26">
      <c r="A291" s="17" t="s">
        <v>44</v>
      </c>
      <c r="B291" s="14">
        <v>803</v>
      </c>
      <c r="C291" s="47" t="s">
        <v>73</v>
      </c>
      <c r="D291" s="47" t="s">
        <v>142</v>
      </c>
      <c r="E291" s="11" t="s">
        <v>147</v>
      </c>
      <c r="F291" s="11">
        <v>200</v>
      </c>
      <c r="G291" s="11"/>
      <c r="H291" s="11"/>
      <c r="I291" s="46"/>
      <c r="J291" s="16">
        <f t="shared" si="28"/>
        <v>233500.5</v>
      </c>
      <c r="K291" s="16">
        <f t="shared" si="28"/>
        <v>199790.4</v>
      </c>
      <c r="L291" s="9">
        <f t="shared" si="24"/>
        <v>85.563157252339934</v>
      </c>
      <c r="M291" s="136"/>
    </row>
    <row r="292" spans="1:15" ht="26">
      <c r="A292" s="17" t="s">
        <v>46</v>
      </c>
      <c r="B292" s="14">
        <v>803</v>
      </c>
      <c r="C292" s="47" t="s">
        <v>73</v>
      </c>
      <c r="D292" s="47" t="s">
        <v>142</v>
      </c>
      <c r="E292" s="11" t="s">
        <v>147</v>
      </c>
      <c r="F292" s="11">
        <v>240</v>
      </c>
      <c r="G292" s="11"/>
      <c r="H292" s="11"/>
      <c r="I292" s="46"/>
      <c r="J292" s="16">
        <f t="shared" si="28"/>
        <v>233500.5</v>
      </c>
      <c r="K292" s="16">
        <f t="shared" si="28"/>
        <v>199790.4</v>
      </c>
      <c r="L292" s="9">
        <f t="shared" si="24"/>
        <v>85.563157252339934</v>
      </c>
      <c r="M292" s="136"/>
    </row>
    <row r="293" spans="1:15" ht="26">
      <c r="A293" s="10" t="s">
        <v>55</v>
      </c>
      <c r="B293" s="14">
        <v>803</v>
      </c>
      <c r="C293" s="47" t="s">
        <v>73</v>
      </c>
      <c r="D293" s="47" t="s">
        <v>142</v>
      </c>
      <c r="E293" s="11" t="s">
        <v>147</v>
      </c>
      <c r="F293" s="11">
        <v>244</v>
      </c>
      <c r="G293" s="11"/>
      <c r="H293" s="11"/>
      <c r="I293" s="46"/>
      <c r="J293" s="16">
        <f>J294+J296</f>
        <v>233500.5</v>
      </c>
      <c r="K293" s="16">
        <f>K294+K296</f>
        <v>199790.4</v>
      </c>
      <c r="L293" s="9">
        <f t="shared" si="24"/>
        <v>85.563157252339934</v>
      </c>
      <c r="M293" s="136"/>
    </row>
    <row r="294" spans="1:15">
      <c r="A294" s="12" t="s">
        <v>57</v>
      </c>
      <c r="B294" s="53">
        <v>803</v>
      </c>
      <c r="C294" s="54" t="s">
        <v>73</v>
      </c>
      <c r="D294" s="54" t="s">
        <v>142</v>
      </c>
      <c r="E294" s="44" t="s">
        <v>147</v>
      </c>
      <c r="F294" s="44">
        <v>244</v>
      </c>
      <c r="G294" s="44"/>
      <c r="H294" s="44">
        <v>226</v>
      </c>
      <c r="I294" s="46"/>
      <c r="J294" s="45">
        <f>J295</f>
        <v>33710.1</v>
      </c>
      <c r="K294" s="45">
        <f>K295</f>
        <v>0</v>
      </c>
      <c r="L294" s="228">
        <f t="shared" si="24"/>
        <v>0</v>
      </c>
      <c r="M294" s="140"/>
    </row>
    <row r="295" spans="1:15">
      <c r="A295" s="12" t="s">
        <v>145</v>
      </c>
      <c r="B295" s="53">
        <v>803</v>
      </c>
      <c r="C295" s="54" t="s">
        <v>73</v>
      </c>
      <c r="D295" s="54" t="s">
        <v>142</v>
      </c>
      <c r="E295" s="44" t="s">
        <v>147</v>
      </c>
      <c r="F295" s="44">
        <v>244</v>
      </c>
      <c r="G295" s="44"/>
      <c r="H295" s="44">
        <v>226</v>
      </c>
      <c r="I295" s="46">
        <v>1140</v>
      </c>
      <c r="J295" s="45">
        <v>33710.1</v>
      </c>
      <c r="K295" s="92"/>
      <c r="L295" s="228">
        <f t="shared" si="24"/>
        <v>0</v>
      </c>
      <c r="M295" s="142"/>
    </row>
    <row r="296" spans="1:15">
      <c r="A296" s="12" t="s">
        <v>137</v>
      </c>
      <c r="B296" s="53">
        <v>803</v>
      </c>
      <c r="C296" s="54" t="s">
        <v>73</v>
      </c>
      <c r="D296" s="54" t="s">
        <v>142</v>
      </c>
      <c r="E296" s="44" t="s">
        <v>147</v>
      </c>
      <c r="F296" s="44">
        <v>244</v>
      </c>
      <c r="G296" s="44"/>
      <c r="H296" s="44">
        <v>310</v>
      </c>
      <c r="I296" s="46"/>
      <c r="J296" s="45">
        <f>J297</f>
        <v>199790.4</v>
      </c>
      <c r="K296" s="45">
        <f>K297</f>
        <v>199790.4</v>
      </c>
      <c r="L296" s="228">
        <f t="shared" si="24"/>
        <v>100</v>
      </c>
      <c r="M296" s="140"/>
    </row>
    <row r="297" spans="1:15">
      <c r="A297" s="12" t="s">
        <v>138</v>
      </c>
      <c r="B297" s="53">
        <v>803</v>
      </c>
      <c r="C297" s="54" t="s">
        <v>73</v>
      </c>
      <c r="D297" s="54" t="s">
        <v>142</v>
      </c>
      <c r="E297" s="44" t="s">
        <v>147</v>
      </c>
      <c r="F297" s="44">
        <v>244</v>
      </c>
      <c r="G297" s="44"/>
      <c r="H297" s="44">
        <v>310</v>
      </c>
      <c r="I297" s="46">
        <v>1116</v>
      </c>
      <c r="J297" s="45">
        <v>199790.4</v>
      </c>
      <c r="K297" s="45">
        <v>199790.4</v>
      </c>
      <c r="L297" s="228">
        <f t="shared" si="24"/>
        <v>100</v>
      </c>
      <c r="M297" s="140"/>
    </row>
    <row r="298" spans="1:15" s="68" customFormat="1">
      <c r="A298" s="24" t="s">
        <v>282</v>
      </c>
      <c r="B298" s="14">
        <v>803</v>
      </c>
      <c r="C298" s="47" t="s">
        <v>73</v>
      </c>
      <c r="D298" s="47" t="s">
        <v>193</v>
      </c>
      <c r="E298" s="11"/>
      <c r="F298" s="11"/>
      <c r="G298" s="11"/>
      <c r="H298" s="11"/>
      <c r="I298" s="15"/>
      <c r="J298" s="16">
        <f t="shared" ref="J298:K303" si="29">J299</f>
        <v>15019483.91</v>
      </c>
      <c r="K298" s="16">
        <f t="shared" si="29"/>
        <v>1394748</v>
      </c>
      <c r="L298" s="9">
        <f t="shared" si="24"/>
        <v>9.2862578258855777</v>
      </c>
      <c r="M298" s="136"/>
      <c r="N298" s="125"/>
      <c r="O298" s="125"/>
    </row>
    <row r="299" spans="1:15" s="88" customFormat="1">
      <c r="A299" s="41" t="s">
        <v>283</v>
      </c>
      <c r="B299" s="51">
        <v>803</v>
      </c>
      <c r="C299" s="52" t="s">
        <v>73</v>
      </c>
      <c r="D299" s="52" t="s">
        <v>193</v>
      </c>
      <c r="E299" s="19" t="s">
        <v>284</v>
      </c>
      <c r="F299" s="19"/>
      <c r="G299" s="19"/>
      <c r="H299" s="19"/>
      <c r="I299" s="20"/>
      <c r="J299" s="21">
        <f>J300+J307</f>
        <v>15019483.91</v>
      </c>
      <c r="K299" s="21">
        <f>K300+K307</f>
        <v>1394748</v>
      </c>
      <c r="L299" s="9">
        <f t="shared" si="24"/>
        <v>9.2862578258855777</v>
      </c>
      <c r="M299" s="137"/>
      <c r="N299" s="241"/>
      <c r="O299" s="241"/>
    </row>
    <row r="300" spans="1:15" ht="26">
      <c r="A300" s="17" t="s">
        <v>44</v>
      </c>
      <c r="B300" s="14">
        <v>803</v>
      </c>
      <c r="C300" s="47" t="s">
        <v>73</v>
      </c>
      <c r="D300" s="47" t="s">
        <v>193</v>
      </c>
      <c r="E300" s="11" t="s">
        <v>284</v>
      </c>
      <c r="F300" s="11">
        <v>200</v>
      </c>
      <c r="G300" s="11"/>
      <c r="H300" s="11"/>
      <c r="I300" s="15"/>
      <c r="J300" s="16">
        <f t="shared" si="29"/>
        <v>11817939.91</v>
      </c>
      <c r="K300" s="16">
        <f t="shared" si="29"/>
        <v>0</v>
      </c>
      <c r="L300" s="9">
        <f t="shared" si="24"/>
        <v>0</v>
      </c>
      <c r="M300" s="136"/>
    </row>
    <row r="301" spans="1:15" ht="26">
      <c r="A301" s="17" t="s">
        <v>46</v>
      </c>
      <c r="B301" s="14">
        <v>803</v>
      </c>
      <c r="C301" s="47" t="s">
        <v>73</v>
      </c>
      <c r="D301" s="47" t="s">
        <v>193</v>
      </c>
      <c r="E301" s="11" t="s">
        <v>284</v>
      </c>
      <c r="F301" s="11">
        <v>240</v>
      </c>
      <c r="G301" s="11"/>
      <c r="H301" s="11"/>
      <c r="I301" s="15"/>
      <c r="J301" s="16">
        <f t="shared" si="29"/>
        <v>11817939.91</v>
      </c>
      <c r="K301" s="16">
        <f t="shared" si="29"/>
        <v>0</v>
      </c>
      <c r="L301" s="9">
        <f t="shared" si="24"/>
        <v>0</v>
      </c>
      <c r="M301" s="136"/>
    </row>
    <row r="302" spans="1:15" ht="26">
      <c r="A302" s="10" t="s">
        <v>55</v>
      </c>
      <c r="B302" s="14">
        <v>803</v>
      </c>
      <c r="C302" s="47" t="s">
        <v>73</v>
      </c>
      <c r="D302" s="47" t="s">
        <v>193</v>
      </c>
      <c r="E302" s="11" t="s">
        <v>284</v>
      </c>
      <c r="F302" s="11">
        <v>244</v>
      </c>
      <c r="G302" s="11"/>
      <c r="H302" s="11"/>
      <c r="I302" s="15"/>
      <c r="J302" s="16">
        <f>J303+J305</f>
        <v>11817939.91</v>
      </c>
      <c r="K302" s="16">
        <f>K303+K305</f>
        <v>0</v>
      </c>
      <c r="L302" s="9">
        <f t="shared" si="24"/>
        <v>0</v>
      </c>
      <c r="M302" s="136"/>
    </row>
    <row r="303" spans="1:15">
      <c r="A303" s="12" t="s">
        <v>78</v>
      </c>
      <c r="B303" s="53">
        <v>803</v>
      </c>
      <c r="C303" s="54" t="s">
        <v>73</v>
      </c>
      <c r="D303" s="54" t="s">
        <v>193</v>
      </c>
      <c r="E303" s="44" t="s">
        <v>284</v>
      </c>
      <c r="F303" s="44">
        <v>244</v>
      </c>
      <c r="G303" s="44"/>
      <c r="H303" s="44">
        <v>222</v>
      </c>
      <c r="I303" s="46"/>
      <c r="J303" s="45">
        <f t="shared" si="29"/>
        <v>28009</v>
      </c>
      <c r="K303" s="45">
        <f t="shared" si="29"/>
        <v>0</v>
      </c>
      <c r="L303" s="228">
        <f t="shared" si="24"/>
        <v>0</v>
      </c>
      <c r="M303" s="140"/>
    </row>
    <row r="304" spans="1:15">
      <c r="A304" s="12" t="s">
        <v>176</v>
      </c>
      <c r="B304" s="53">
        <v>803</v>
      </c>
      <c r="C304" s="54" t="s">
        <v>73</v>
      </c>
      <c r="D304" s="54" t="s">
        <v>193</v>
      </c>
      <c r="E304" s="44" t="s">
        <v>284</v>
      </c>
      <c r="F304" s="44">
        <v>244</v>
      </c>
      <c r="G304" s="44"/>
      <c r="H304" s="44">
        <v>222</v>
      </c>
      <c r="I304" s="46">
        <v>1125</v>
      </c>
      <c r="J304" s="45">
        <v>28009</v>
      </c>
      <c r="K304" s="45">
        <v>0</v>
      </c>
      <c r="L304" s="228">
        <f t="shared" si="24"/>
        <v>0</v>
      </c>
      <c r="M304" s="140"/>
    </row>
    <row r="305" spans="1:13">
      <c r="A305" s="12" t="s">
        <v>137</v>
      </c>
      <c r="B305" s="53">
        <v>803</v>
      </c>
      <c r="C305" s="54" t="s">
        <v>73</v>
      </c>
      <c r="D305" s="54" t="s">
        <v>193</v>
      </c>
      <c r="E305" s="44" t="s">
        <v>284</v>
      </c>
      <c r="F305" s="44">
        <v>244</v>
      </c>
      <c r="G305" s="44"/>
      <c r="H305" s="44">
        <v>310</v>
      </c>
      <c r="I305" s="46"/>
      <c r="J305" s="45">
        <f>J306</f>
        <v>11789930.91</v>
      </c>
      <c r="K305" s="92"/>
      <c r="L305" s="228">
        <f t="shared" si="24"/>
        <v>0</v>
      </c>
      <c r="M305" s="142"/>
    </row>
    <row r="306" spans="1:13">
      <c r="A306" s="12" t="s">
        <v>138</v>
      </c>
      <c r="B306" s="53">
        <v>803</v>
      </c>
      <c r="C306" s="54" t="s">
        <v>73</v>
      </c>
      <c r="D306" s="54" t="s">
        <v>193</v>
      </c>
      <c r="E306" s="44" t="s">
        <v>284</v>
      </c>
      <c r="F306" s="44">
        <v>244</v>
      </c>
      <c r="G306" s="44"/>
      <c r="H306" s="44">
        <v>310</v>
      </c>
      <c r="I306" s="46">
        <v>1116</v>
      </c>
      <c r="J306" s="45">
        <v>11789930.91</v>
      </c>
      <c r="K306" s="92"/>
      <c r="L306" s="228">
        <f t="shared" ref="L306:L332" si="30">K306/J306*100</f>
        <v>0</v>
      </c>
      <c r="M306" s="142"/>
    </row>
    <row r="307" spans="1:13">
      <c r="A307" s="108" t="s">
        <v>100</v>
      </c>
      <c r="B307" s="109">
        <v>803</v>
      </c>
      <c r="C307" s="110" t="s">
        <v>73</v>
      </c>
      <c r="D307" s="110" t="s">
        <v>193</v>
      </c>
      <c r="E307" s="109" t="s">
        <v>284</v>
      </c>
      <c r="F307" s="109">
        <v>800</v>
      </c>
      <c r="G307" s="109"/>
      <c r="H307" s="44"/>
      <c r="I307" s="46"/>
      <c r="J307" s="16">
        <f t="shared" ref="J307:K309" si="31">J308</f>
        <v>3201544</v>
      </c>
      <c r="K307" s="16">
        <f t="shared" si="31"/>
        <v>1394748</v>
      </c>
      <c r="L307" s="9">
        <f t="shared" si="30"/>
        <v>43.564854957483014</v>
      </c>
      <c r="M307" s="136"/>
    </row>
    <row r="308" spans="1:13" ht="39">
      <c r="A308" s="108" t="s">
        <v>159</v>
      </c>
      <c r="B308" s="109">
        <v>803</v>
      </c>
      <c r="C308" s="110" t="s">
        <v>73</v>
      </c>
      <c r="D308" s="110" t="s">
        <v>193</v>
      </c>
      <c r="E308" s="109" t="s">
        <v>284</v>
      </c>
      <c r="F308" s="109">
        <v>810</v>
      </c>
      <c r="G308" s="109"/>
      <c r="H308" s="44"/>
      <c r="I308" s="46"/>
      <c r="J308" s="16">
        <f t="shared" si="31"/>
        <v>3201544</v>
      </c>
      <c r="K308" s="16">
        <f t="shared" si="31"/>
        <v>1394748</v>
      </c>
      <c r="L308" s="9">
        <f t="shared" si="30"/>
        <v>43.564854957483014</v>
      </c>
      <c r="M308" s="136"/>
    </row>
    <row r="309" spans="1:13" ht="52">
      <c r="A309" s="108" t="s">
        <v>309</v>
      </c>
      <c r="B309" s="109">
        <v>803</v>
      </c>
      <c r="C309" s="110" t="s">
        <v>73</v>
      </c>
      <c r="D309" s="110" t="s">
        <v>193</v>
      </c>
      <c r="E309" s="109" t="s">
        <v>284</v>
      </c>
      <c r="F309" s="109">
        <v>811</v>
      </c>
      <c r="G309" s="109"/>
      <c r="H309" s="44"/>
      <c r="I309" s="46"/>
      <c r="J309" s="16">
        <f t="shared" si="31"/>
        <v>3201544</v>
      </c>
      <c r="K309" s="16">
        <f t="shared" si="31"/>
        <v>1394748</v>
      </c>
      <c r="L309" s="9">
        <f t="shared" si="30"/>
        <v>43.564854957483014</v>
      </c>
      <c r="M309" s="136"/>
    </row>
    <row r="310" spans="1:13" ht="39">
      <c r="A310" s="111" t="s">
        <v>310</v>
      </c>
      <c r="B310" s="112">
        <v>803</v>
      </c>
      <c r="C310" s="113" t="s">
        <v>73</v>
      </c>
      <c r="D310" s="113" t="s">
        <v>193</v>
      </c>
      <c r="E310" s="112" t="s">
        <v>284</v>
      </c>
      <c r="F310" s="112">
        <v>811</v>
      </c>
      <c r="G310" s="112" t="s">
        <v>311</v>
      </c>
      <c r="H310" s="44"/>
      <c r="I310" s="46"/>
      <c r="J310" s="45">
        <v>3201544</v>
      </c>
      <c r="K310" s="45">
        <v>1394748</v>
      </c>
      <c r="L310" s="228">
        <f t="shared" si="30"/>
        <v>43.564854957483014</v>
      </c>
      <c r="M310" s="140"/>
    </row>
    <row r="311" spans="1:13">
      <c r="A311" s="13" t="s">
        <v>148</v>
      </c>
      <c r="B311" s="14" t="s">
        <v>10</v>
      </c>
      <c r="C311" s="11" t="s">
        <v>73</v>
      </c>
      <c r="D311" s="11" t="s">
        <v>136</v>
      </c>
      <c r="E311" s="11" t="s">
        <v>0</v>
      </c>
      <c r="F311" s="11" t="s">
        <v>0</v>
      </c>
      <c r="G311" s="11"/>
      <c r="H311" s="11" t="s">
        <v>0</v>
      </c>
      <c r="I311" s="15" t="s">
        <v>0</v>
      </c>
      <c r="J311" s="16">
        <f t="shared" ref="J311:K316" si="32">J312</f>
        <v>11326565.490000002</v>
      </c>
      <c r="K311" s="16">
        <f t="shared" si="32"/>
        <v>6735817.2599999998</v>
      </c>
      <c r="L311" s="9">
        <f t="shared" si="30"/>
        <v>59.469194487480934</v>
      </c>
      <c r="M311" s="136"/>
    </row>
    <row r="312" spans="1:13" ht="26">
      <c r="A312" s="17" t="s">
        <v>331</v>
      </c>
      <c r="B312" s="11" t="s">
        <v>10</v>
      </c>
      <c r="C312" s="11" t="s">
        <v>73</v>
      </c>
      <c r="D312" s="11" t="s">
        <v>136</v>
      </c>
      <c r="E312" s="11" t="s">
        <v>149</v>
      </c>
      <c r="F312" s="11" t="s">
        <v>0</v>
      </c>
      <c r="G312" s="11"/>
      <c r="H312" s="11" t="s">
        <v>0</v>
      </c>
      <c r="I312" s="15" t="s">
        <v>0</v>
      </c>
      <c r="J312" s="16">
        <f t="shared" si="32"/>
        <v>11326565.490000002</v>
      </c>
      <c r="K312" s="16">
        <f t="shared" si="32"/>
        <v>6735817.2599999998</v>
      </c>
      <c r="L312" s="9">
        <f t="shared" si="30"/>
        <v>59.469194487480934</v>
      </c>
      <c r="M312" s="136"/>
    </row>
    <row r="313" spans="1:13">
      <c r="A313" s="17" t="s">
        <v>150</v>
      </c>
      <c r="B313" s="11" t="s">
        <v>10</v>
      </c>
      <c r="C313" s="11" t="s">
        <v>73</v>
      </c>
      <c r="D313" s="11" t="s">
        <v>136</v>
      </c>
      <c r="E313" s="11" t="s">
        <v>149</v>
      </c>
      <c r="F313" s="11" t="s">
        <v>0</v>
      </c>
      <c r="G313" s="11"/>
      <c r="H313" s="11" t="s">
        <v>0</v>
      </c>
      <c r="I313" s="15" t="s">
        <v>0</v>
      </c>
      <c r="J313" s="16">
        <f t="shared" si="32"/>
        <v>11326565.490000002</v>
      </c>
      <c r="K313" s="16">
        <f t="shared" si="32"/>
        <v>6735817.2599999998</v>
      </c>
      <c r="L313" s="9">
        <f t="shared" si="30"/>
        <v>59.469194487480934</v>
      </c>
      <c r="M313" s="136"/>
    </row>
    <row r="314" spans="1:13" ht="40.5">
      <c r="A314" s="18" t="s">
        <v>151</v>
      </c>
      <c r="B314" s="19" t="s">
        <v>10</v>
      </c>
      <c r="C314" s="19" t="s">
        <v>73</v>
      </c>
      <c r="D314" s="19" t="s">
        <v>136</v>
      </c>
      <c r="E314" s="19" t="s">
        <v>152</v>
      </c>
      <c r="F314" s="19" t="s">
        <v>0</v>
      </c>
      <c r="G314" s="19"/>
      <c r="H314" s="19" t="s">
        <v>0</v>
      </c>
      <c r="I314" s="20" t="s">
        <v>0</v>
      </c>
      <c r="J314" s="21">
        <f>J315</f>
        <v>11326565.490000002</v>
      </c>
      <c r="K314" s="21">
        <f>K315</f>
        <v>6735817.2599999998</v>
      </c>
      <c r="L314" s="9">
        <f t="shared" si="30"/>
        <v>59.469194487480934</v>
      </c>
      <c r="M314" s="137"/>
    </row>
    <row r="315" spans="1:13" ht="26">
      <c r="A315" s="17" t="s">
        <v>44</v>
      </c>
      <c r="B315" s="11" t="s">
        <v>10</v>
      </c>
      <c r="C315" s="11" t="s">
        <v>73</v>
      </c>
      <c r="D315" s="11" t="s">
        <v>136</v>
      </c>
      <c r="E315" s="11" t="s">
        <v>152</v>
      </c>
      <c r="F315" s="11" t="s">
        <v>45</v>
      </c>
      <c r="G315" s="11"/>
      <c r="H315" s="11" t="s">
        <v>0</v>
      </c>
      <c r="I315" s="15" t="s">
        <v>0</v>
      </c>
      <c r="J315" s="16">
        <f t="shared" si="32"/>
        <v>11326565.490000002</v>
      </c>
      <c r="K315" s="16">
        <f t="shared" si="32"/>
        <v>6735817.2599999998</v>
      </c>
      <c r="L315" s="9">
        <f t="shared" si="30"/>
        <v>59.469194487480934</v>
      </c>
      <c r="M315" s="136"/>
    </row>
    <row r="316" spans="1:13" ht="26">
      <c r="A316" s="17" t="s">
        <v>46</v>
      </c>
      <c r="B316" s="11" t="s">
        <v>10</v>
      </c>
      <c r="C316" s="11" t="s">
        <v>73</v>
      </c>
      <c r="D316" s="11" t="s">
        <v>136</v>
      </c>
      <c r="E316" s="11" t="s">
        <v>152</v>
      </c>
      <c r="F316" s="11" t="s">
        <v>47</v>
      </c>
      <c r="G316" s="11"/>
      <c r="H316" s="11" t="s">
        <v>0</v>
      </c>
      <c r="I316" s="15" t="s">
        <v>0</v>
      </c>
      <c r="J316" s="16">
        <f t="shared" si="32"/>
        <v>11326565.490000002</v>
      </c>
      <c r="K316" s="16">
        <f t="shared" si="32"/>
        <v>6735817.2599999998</v>
      </c>
      <c r="L316" s="9">
        <f t="shared" si="30"/>
        <v>59.469194487480934</v>
      </c>
      <c r="M316" s="136"/>
    </row>
    <row r="317" spans="1:13" ht="26">
      <c r="A317" s="10" t="s">
        <v>55</v>
      </c>
      <c r="B317" s="11" t="s">
        <v>10</v>
      </c>
      <c r="C317" s="11" t="s">
        <v>73</v>
      </c>
      <c r="D317" s="11" t="s">
        <v>136</v>
      </c>
      <c r="E317" s="11" t="s">
        <v>152</v>
      </c>
      <c r="F317" s="11" t="s">
        <v>56</v>
      </c>
      <c r="G317" s="11"/>
      <c r="H317" s="11" t="s">
        <v>0</v>
      </c>
      <c r="I317" s="15" t="s">
        <v>0</v>
      </c>
      <c r="J317" s="16">
        <f>J318+J321+J323</f>
        <v>11326565.490000002</v>
      </c>
      <c r="K317" s="16">
        <f>K318+K321+K323</f>
        <v>6735817.2599999998</v>
      </c>
      <c r="L317" s="9">
        <f t="shared" si="30"/>
        <v>59.469194487480934</v>
      </c>
      <c r="M317" s="136"/>
    </row>
    <row r="318" spans="1:13">
      <c r="A318" s="12" t="s">
        <v>74</v>
      </c>
      <c r="B318" s="22" t="s">
        <v>10</v>
      </c>
      <c r="C318" s="22" t="s">
        <v>73</v>
      </c>
      <c r="D318" s="22" t="s">
        <v>136</v>
      </c>
      <c r="E318" s="44" t="s">
        <v>152</v>
      </c>
      <c r="F318" s="22" t="s">
        <v>56</v>
      </c>
      <c r="G318" s="22"/>
      <c r="H318" s="22" t="s">
        <v>75</v>
      </c>
      <c r="I318" s="72" t="s">
        <v>0</v>
      </c>
      <c r="J318" s="23">
        <f>J319+J320</f>
        <v>9973763.3600000013</v>
      </c>
      <c r="K318" s="23">
        <f>K319+K320</f>
        <v>6461144.46</v>
      </c>
      <c r="L318" s="228">
        <f t="shared" si="30"/>
        <v>64.781409251321946</v>
      </c>
      <c r="M318" s="138"/>
    </row>
    <row r="319" spans="1:13" ht="26">
      <c r="A319" s="12" t="s">
        <v>119</v>
      </c>
      <c r="B319" s="22" t="s">
        <v>10</v>
      </c>
      <c r="C319" s="22" t="s">
        <v>73</v>
      </c>
      <c r="D319" s="22" t="s">
        <v>136</v>
      </c>
      <c r="E319" s="44" t="s">
        <v>152</v>
      </c>
      <c r="F319" s="22" t="s">
        <v>56</v>
      </c>
      <c r="G319" s="22"/>
      <c r="H319" s="22" t="s">
        <v>75</v>
      </c>
      <c r="I319" s="72" t="s">
        <v>92</v>
      </c>
      <c r="J319" s="23">
        <v>1178341.48</v>
      </c>
      <c r="K319" s="23">
        <v>794381.33</v>
      </c>
      <c r="L319" s="228">
        <f t="shared" si="30"/>
        <v>67.415205480163522</v>
      </c>
      <c r="M319" s="138"/>
    </row>
    <row r="320" spans="1:13">
      <c r="A320" s="12" t="s">
        <v>121</v>
      </c>
      <c r="B320" s="22" t="s">
        <v>10</v>
      </c>
      <c r="C320" s="22" t="s">
        <v>73</v>
      </c>
      <c r="D320" s="22" t="s">
        <v>136</v>
      </c>
      <c r="E320" s="44" t="s">
        <v>152</v>
      </c>
      <c r="F320" s="22" t="s">
        <v>56</v>
      </c>
      <c r="G320" s="22"/>
      <c r="H320" s="22" t="s">
        <v>75</v>
      </c>
      <c r="I320" s="72">
        <v>1129</v>
      </c>
      <c r="J320" s="23">
        <v>8795421.8800000008</v>
      </c>
      <c r="K320" s="23">
        <v>5666763.1299999999</v>
      </c>
      <c r="L320" s="228">
        <f t="shared" si="30"/>
        <v>64.428553937653746</v>
      </c>
      <c r="M320" s="138"/>
    </row>
    <row r="321" spans="1:13">
      <c r="A321" s="12" t="s">
        <v>255</v>
      </c>
      <c r="B321" s="22" t="s">
        <v>10</v>
      </c>
      <c r="C321" s="22" t="s">
        <v>73</v>
      </c>
      <c r="D321" s="22" t="s">
        <v>136</v>
      </c>
      <c r="E321" s="44" t="s">
        <v>152</v>
      </c>
      <c r="F321" s="22" t="s">
        <v>56</v>
      </c>
      <c r="G321" s="22"/>
      <c r="H321" s="22">
        <v>226</v>
      </c>
      <c r="I321" s="72"/>
      <c r="J321" s="23">
        <f>J322</f>
        <v>314594.8</v>
      </c>
      <c r="K321" s="23">
        <f>K322</f>
        <v>270518.8</v>
      </c>
      <c r="L321" s="228">
        <f t="shared" si="30"/>
        <v>85.989596776551934</v>
      </c>
      <c r="M321" s="138"/>
    </row>
    <row r="322" spans="1:13">
      <c r="A322" s="12" t="s">
        <v>191</v>
      </c>
      <c r="B322" s="22" t="s">
        <v>10</v>
      </c>
      <c r="C322" s="22" t="s">
        <v>73</v>
      </c>
      <c r="D322" s="22" t="s">
        <v>136</v>
      </c>
      <c r="E322" s="44" t="s">
        <v>152</v>
      </c>
      <c r="F322" s="22" t="s">
        <v>56</v>
      </c>
      <c r="G322" s="22"/>
      <c r="H322" s="22">
        <v>226</v>
      </c>
      <c r="I322" s="72">
        <v>1140</v>
      </c>
      <c r="J322" s="23">
        <v>314594.8</v>
      </c>
      <c r="K322" s="23">
        <v>270518.8</v>
      </c>
      <c r="L322" s="228">
        <f t="shared" si="30"/>
        <v>85.989596776551934</v>
      </c>
      <c r="M322" s="138"/>
    </row>
    <row r="323" spans="1:13">
      <c r="A323" s="12" t="s">
        <v>137</v>
      </c>
      <c r="B323" s="22" t="s">
        <v>10</v>
      </c>
      <c r="C323" s="22" t="s">
        <v>73</v>
      </c>
      <c r="D323" s="22" t="s">
        <v>136</v>
      </c>
      <c r="E323" s="44" t="s">
        <v>152</v>
      </c>
      <c r="F323" s="22" t="s">
        <v>56</v>
      </c>
      <c r="G323" s="22"/>
      <c r="H323" s="22">
        <v>310</v>
      </c>
      <c r="I323" s="72"/>
      <c r="J323" s="23">
        <f>J324</f>
        <v>1038207.33</v>
      </c>
      <c r="K323" s="23">
        <f>K324</f>
        <v>4154</v>
      </c>
      <c r="L323" s="228">
        <f t="shared" si="30"/>
        <v>0.40011275975098343</v>
      </c>
      <c r="M323" s="138"/>
    </row>
    <row r="324" spans="1:13">
      <c r="A324" s="12" t="s">
        <v>138</v>
      </c>
      <c r="B324" s="22" t="s">
        <v>10</v>
      </c>
      <c r="C324" s="22" t="s">
        <v>73</v>
      </c>
      <c r="D324" s="22" t="s">
        <v>136</v>
      </c>
      <c r="E324" s="44" t="s">
        <v>152</v>
      </c>
      <c r="F324" s="22" t="s">
        <v>56</v>
      </c>
      <c r="G324" s="22"/>
      <c r="H324" s="22">
        <v>310</v>
      </c>
      <c r="I324" s="72">
        <v>1116</v>
      </c>
      <c r="J324" s="23">
        <v>1038207.33</v>
      </c>
      <c r="K324" s="23">
        <v>4154</v>
      </c>
      <c r="L324" s="228">
        <f t="shared" si="30"/>
        <v>0.40011275975098343</v>
      </c>
      <c r="M324" s="138"/>
    </row>
    <row r="325" spans="1:13">
      <c r="A325" s="13" t="s">
        <v>153</v>
      </c>
      <c r="B325" s="14" t="s">
        <v>10</v>
      </c>
      <c r="C325" s="11" t="s">
        <v>73</v>
      </c>
      <c r="D325" s="11" t="s">
        <v>154</v>
      </c>
      <c r="E325" s="11" t="s">
        <v>0</v>
      </c>
      <c r="F325" s="11" t="s">
        <v>0</v>
      </c>
      <c r="G325" s="11"/>
      <c r="H325" s="11" t="s">
        <v>0</v>
      </c>
      <c r="I325" s="15" t="s">
        <v>0</v>
      </c>
      <c r="J325" s="16">
        <f>J332+J326</f>
        <v>404622.48</v>
      </c>
      <c r="K325" s="16">
        <f>K332+K326</f>
        <v>254622.48</v>
      </c>
      <c r="L325" s="9">
        <f t="shared" si="30"/>
        <v>62.92840674596232</v>
      </c>
      <c r="M325" s="136"/>
    </row>
    <row r="326" spans="1:13" ht="39">
      <c r="A326" s="17" t="s">
        <v>155</v>
      </c>
      <c r="B326" s="11" t="s">
        <v>10</v>
      </c>
      <c r="C326" s="11" t="s">
        <v>73</v>
      </c>
      <c r="D326" s="11" t="s">
        <v>154</v>
      </c>
      <c r="E326" s="11" t="s">
        <v>156</v>
      </c>
      <c r="F326" s="11" t="s">
        <v>0</v>
      </c>
      <c r="G326" s="11"/>
      <c r="H326" s="11" t="s">
        <v>0</v>
      </c>
      <c r="I326" s="15" t="s">
        <v>0</v>
      </c>
      <c r="J326" s="16">
        <f>J327</f>
        <v>150000</v>
      </c>
      <c r="K326" s="16">
        <f>K327</f>
        <v>0</v>
      </c>
      <c r="L326" s="9">
        <f t="shared" si="30"/>
        <v>0</v>
      </c>
      <c r="M326" s="136"/>
    </row>
    <row r="327" spans="1:13" ht="27">
      <c r="A327" s="18" t="s">
        <v>157</v>
      </c>
      <c r="B327" s="19" t="s">
        <v>10</v>
      </c>
      <c r="C327" s="19" t="s">
        <v>73</v>
      </c>
      <c r="D327" s="19" t="s">
        <v>154</v>
      </c>
      <c r="E327" s="19" t="s">
        <v>158</v>
      </c>
      <c r="F327" s="19" t="s">
        <v>0</v>
      </c>
      <c r="G327" s="19"/>
      <c r="H327" s="19" t="s">
        <v>0</v>
      </c>
      <c r="I327" s="20" t="s">
        <v>0</v>
      </c>
      <c r="J327" s="16">
        <f t="shared" ref="J327:K330" si="33">J328</f>
        <v>150000</v>
      </c>
      <c r="K327" s="16">
        <f t="shared" si="33"/>
        <v>0</v>
      </c>
      <c r="L327" s="9">
        <f t="shared" si="30"/>
        <v>0</v>
      </c>
      <c r="M327" s="136"/>
    </row>
    <row r="328" spans="1:13">
      <c r="A328" s="17" t="s">
        <v>100</v>
      </c>
      <c r="B328" s="11" t="s">
        <v>10</v>
      </c>
      <c r="C328" s="11" t="s">
        <v>73</v>
      </c>
      <c r="D328" s="11" t="s">
        <v>154</v>
      </c>
      <c r="E328" s="11" t="s">
        <v>158</v>
      </c>
      <c r="F328" s="11" t="s">
        <v>101</v>
      </c>
      <c r="G328" s="11"/>
      <c r="H328" s="11" t="s">
        <v>0</v>
      </c>
      <c r="I328" s="15" t="s">
        <v>0</v>
      </c>
      <c r="J328" s="16">
        <f t="shared" si="33"/>
        <v>150000</v>
      </c>
      <c r="K328" s="16">
        <f t="shared" si="33"/>
        <v>0</v>
      </c>
      <c r="L328" s="9">
        <f t="shared" si="30"/>
        <v>0</v>
      </c>
      <c r="M328" s="136"/>
    </row>
    <row r="329" spans="1:13" ht="39">
      <c r="A329" s="10" t="s">
        <v>159</v>
      </c>
      <c r="B329" s="11" t="s">
        <v>10</v>
      </c>
      <c r="C329" s="11" t="s">
        <v>73</v>
      </c>
      <c r="D329" s="11" t="s">
        <v>154</v>
      </c>
      <c r="E329" s="11" t="s">
        <v>158</v>
      </c>
      <c r="F329" s="11" t="s">
        <v>160</v>
      </c>
      <c r="G329" s="11"/>
      <c r="H329" s="11" t="s">
        <v>0</v>
      </c>
      <c r="I329" s="15" t="s">
        <v>0</v>
      </c>
      <c r="J329" s="16">
        <f t="shared" si="33"/>
        <v>150000</v>
      </c>
      <c r="K329" s="16">
        <f t="shared" si="33"/>
        <v>0</v>
      </c>
      <c r="L329" s="9">
        <f t="shared" si="30"/>
        <v>0</v>
      </c>
      <c r="M329" s="136"/>
    </row>
    <row r="330" spans="1:13" ht="26">
      <c r="A330" s="12" t="s">
        <v>279</v>
      </c>
      <c r="B330" s="22" t="s">
        <v>10</v>
      </c>
      <c r="C330" s="22" t="s">
        <v>73</v>
      </c>
      <c r="D330" s="22" t="s">
        <v>154</v>
      </c>
      <c r="E330" s="44" t="s">
        <v>158</v>
      </c>
      <c r="F330" s="22">
        <v>814</v>
      </c>
      <c r="G330" s="22"/>
      <c r="H330" s="22"/>
      <c r="I330" s="72" t="s">
        <v>0</v>
      </c>
      <c r="J330" s="45">
        <f t="shared" si="33"/>
        <v>150000</v>
      </c>
      <c r="K330" s="45">
        <f t="shared" si="33"/>
        <v>0</v>
      </c>
      <c r="L330" s="228">
        <f t="shared" si="30"/>
        <v>0</v>
      </c>
      <c r="M330" s="140"/>
    </row>
    <row r="331" spans="1:13" ht="26">
      <c r="A331" s="12" t="s">
        <v>304</v>
      </c>
      <c r="B331" s="22" t="s">
        <v>10</v>
      </c>
      <c r="C331" s="22" t="s">
        <v>73</v>
      </c>
      <c r="D331" s="22" t="s">
        <v>154</v>
      </c>
      <c r="E331" s="44" t="s">
        <v>158</v>
      </c>
      <c r="F331" s="22">
        <v>814</v>
      </c>
      <c r="G331" s="22"/>
      <c r="H331" s="22">
        <v>242</v>
      </c>
      <c r="I331" s="72"/>
      <c r="J331" s="45">
        <v>150000</v>
      </c>
      <c r="K331" s="92"/>
      <c r="L331" s="228">
        <f t="shared" si="30"/>
        <v>0</v>
      </c>
      <c r="M331" s="142"/>
    </row>
    <row r="332" spans="1:13">
      <c r="A332" s="17" t="s">
        <v>16</v>
      </c>
      <c r="B332" s="11" t="s">
        <v>10</v>
      </c>
      <c r="C332" s="11" t="s">
        <v>73</v>
      </c>
      <c r="D332" s="11" t="s">
        <v>154</v>
      </c>
      <c r="E332" s="11" t="s">
        <v>17</v>
      </c>
      <c r="F332" s="11" t="s">
        <v>0</v>
      </c>
      <c r="G332" s="11"/>
      <c r="H332" s="11" t="s">
        <v>0</v>
      </c>
      <c r="I332" s="15" t="s">
        <v>0</v>
      </c>
      <c r="J332" s="16">
        <f t="shared" ref="J332:K338" si="34">J333</f>
        <v>254622.48</v>
      </c>
      <c r="K332" s="16">
        <f t="shared" si="34"/>
        <v>254622.48</v>
      </c>
      <c r="L332" s="9">
        <f t="shared" si="30"/>
        <v>100</v>
      </c>
      <c r="M332" s="136"/>
    </row>
    <row r="333" spans="1:13">
      <c r="A333" s="17" t="s">
        <v>112</v>
      </c>
      <c r="B333" s="11" t="s">
        <v>10</v>
      </c>
      <c r="C333" s="11" t="s">
        <v>73</v>
      </c>
      <c r="D333" s="11" t="s">
        <v>154</v>
      </c>
      <c r="E333" s="11" t="s">
        <v>113</v>
      </c>
      <c r="F333" s="11" t="s">
        <v>0</v>
      </c>
      <c r="G333" s="11"/>
      <c r="H333" s="11" t="s">
        <v>0</v>
      </c>
      <c r="I333" s="15" t="s">
        <v>0</v>
      </c>
      <c r="J333" s="16">
        <f t="shared" si="34"/>
        <v>254622.48</v>
      </c>
      <c r="K333" s="16">
        <f t="shared" si="34"/>
        <v>254622.48</v>
      </c>
      <c r="L333" s="9">
        <f t="shared" ref="L333:L368" si="35">K333/J333*100</f>
        <v>100</v>
      </c>
      <c r="M333" s="136"/>
    </row>
    <row r="334" spans="1:13" ht="27">
      <c r="A334" s="18" t="s">
        <v>116</v>
      </c>
      <c r="B334" s="19" t="s">
        <v>10</v>
      </c>
      <c r="C334" s="19" t="s">
        <v>73</v>
      </c>
      <c r="D334" s="19" t="s">
        <v>154</v>
      </c>
      <c r="E334" s="19" t="s">
        <v>117</v>
      </c>
      <c r="F334" s="19" t="s">
        <v>0</v>
      </c>
      <c r="G334" s="19"/>
      <c r="H334" s="19" t="s">
        <v>0</v>
      </c>
      <c r="I334" s="20" t="s">
        <v>0</v>
      </c>
      <c r="J334" s="21">
        <f t="shared" si="34"/>
        <v>254622.48</v>
      </c>
      <c r="K334" s="21">
        <f t="shared" si="34"/>
        <v>254622.48</v>
      </c>
      <c r="L334" s="9">
        <f t="shared" si="35"/>
        <v>100</v>
      </c>
      <c r="M334" s="137"/>
    </row>
    <row r="335" spans="1:13" ht="26">
      <c r="A335" s="17" t="s">
        <v>44</v>
      </c>
      <c r="B335" s="11" t="s">
        <v>10</v>
      </c>
      <c r="C335" s="11" t="s">
        <v>73</v>
      </c>
      <c r="D335" s="11" t="s">
        <v>154</v>
      </c>
      <c r="E335" s="11" t="s">
        <v>117</v>
      </c>
      <c r="F335" s="11" t="s">
        <v>45</v>
      </c>
      <c r="G335" s="11"/>
      <c r="H335" s="11" t="s">
        <v>0</v>
      </c>
      <c r="I335" s="15" t="s">
        <v>0</v>
      </c>
      <c r="J335" s="16">
        <f t="shared" si="34"/>
        <v>254622.48</v>
      </c>
      <c r="K335" s="16">
        <f t="shared" si="34"/>
        <v>254622.48</v>
      </c>
      <c r="L335" s="9">
        <f t="shared" si="35"/>
        <v>100</v>
      </c>
      <c r="M335" s="136"/>
    </row>
    <row r="336" spans="1:13" ht="26">
      <c r="A336" s="17" t="s">
        <v>46</v>
      </c>
      <c r="B336" s="11" t="s">
        <v>10</v>
      </c>
      <c r="C336" s="11" t="s">
        <v>73</v>
      </c>
      <c r="D336" s="11" t="s">
        <v>154</v>
      </c>
      <c r="E336" s="11" t="s">
        <v>117</v>
      </c>
      <c r="F336" s="11" t="s">
        <v>47</v>
      </c>
      <c r="G336" s="11"/>
      <c r="H336" s="11" t="s">
        <v>0</v>
      </c>
      <c r="I336" s="15" t="s">
        <v>0</v>
      </c>
      <c r="J336" s="16">
        <f t="shared" si="34"/>
        <v>254622.48</v>
      </c>
      <c r="K336" s="16">
        <f t="shared" si="34"/>
        <v>254622.48</v>
      </c>
      <c r="L336" s="9">
        <f t="shared" si="35"/>
        <v>100</v>
      </c>
      <c r="M336" s="136"/>
    </row>
    <row r="337" spans="1:15" ht="39">
      <c r="A337" s="119" t="s">
        <v>337</v>
      </c>
      <c r="B337" s="11" t="s">
        <v>10</v>
      </c>
      <c r="C337" s="11" t="s">
        <v>73</v>
      </c>
      <c r="D337" s="11" t="s">
        <v>154</v>
      </c>
      <c r="E337" s="11" t="s">
        <v>117</v>
      </c>
      <c r="F337" s="11">
        <v>245</v>
      </c>
      <c r="G337" s="11"/>
      <c r="H337" s="11" t="s">
        <v>0</v>
      </c>
      <c r="I337" s="15" t="s">
        <v>0</v>
      </c>
      <c r="J337" s="16">
        <f t="shared" si="34"/>
        <v>254622.48</v>
      </c>
      <c r="K337" s="16">
        <f t="shared" si="34"/>
        <v>254622.48</v>
      </c>
      <c r="L337" s="9">
        <f t="shared" si="35"/>
        <v>100</v>
      </c>
      <c r="M337" s="136"/>
    </row>
    <row r="338" spans="1:15">
      <c r="A338" s="12" t="s">
        <v>57</v>
      </c>
      <c r="B338" s="22" t="s">
        <v>10</v>
      </c>
      <c r="C338" s="22" t="s">
        <v>73</v>
      </c>
      <c r="D338" s="22" t="s">
        <v>154</v>
      </c>
      <c r="E338" s="22" t="s">
        <v>117</v>
      </c>
      <c r="F338" s="22">
        <v>245</v>
      </c>
      <c r="G338" s="22"/>
      <c r="H338" s="22" t="s">
        <v>58</v>
      </c>
      <c r="I338" s="72" t="s">
        <v>0</v>
      </c>
      <c r="J338" s="23">
        <f t="shared" si="34"/>
        <v>254622.48</v>
      </c>
      <c r="K338" s="23">
        <f t="shared" si="34"/>
        <v>254622.48</v>
      </c>
      <c r="L338" s="228">
        <f t="shared" si="35"/>
        <v>100</v>
      </c>
      <c r="M338" s="138"/>
    </row>
    <row r="339" spans="1:15">
      <c r="A339" s="12" t="s">
        <v>145</v>
      </c>
      <c r="B339" s="22" t="s">
        <v>10</v>
      </c>
      <c r="C339" s="22" t="s">
        <v>73</v>
      </c>
      <c r="D339" s="22" t="s">
        <v>154</v>
      </c>
      <c r="E339" s="22" t="s">
        <v>117</v>
      </c>
      <c r="F339" s="22">
        <v>245</v>
      </c>
      <c r="G339" s="22"/>
      <c r="H339" s="22" t="s">
        <v>58</v>
      </c>
      <c r="I339" s="72" t="s">
        <v>98</v>
      </c>
      <c r="J339" s="23">
        <v>254622.48</v>
      </c>
      <c r="K339" s="23">
        <v>254622.48</v>
      </c>
      <c r="L339" s="228">
        <f t="shared" si="35"/>
        <v>100</v>
      </c>
      <c r="M339" s="138"/>
    </row>
    <row r="340" spans="1:15">
      <c r="A340" s="13" t="s">
        <v>162</v>
      </c>
      <c r="B340" s="14" t="s">
        <v>10</v>
      </c>
      <c r="C340" s="11" t="s">
        <v>142</v>
      </c>
      <c r="D340" s="11" t="s">
        <v>0</v>
      </c>
      <c r="E340" s="11" t="s">
        <v>0</v>
      </c>
      <c r="F340" s="11" t="s">
        <v>0</v>
      </c>
      <c r="G340" s="11"/>
      <c r="H340" s="11" t="s">
        <v>0</v>
      </c>
      <c r="I340" s="15" t="s">
        <v>0</v>
      </c>
      <c r="J340" s="16">
        <f>J341+J377</f>
        <v>82626175.099999994</v>
      </c>
      <c r="K340" s="16">
        <f>K341+K377</f>
        <v>37186370.450000003</v>
      </c>
      <c r="L340" s="9">
        <f t="shared" si="35"/>
        <v>45.005557143356143</v>
      </c>
      <c r="M340" s="136"/>
    </row>
    <row r="341" spans="1:15">
      <c r="A341" s="13" t="s">
        <v>163</v>
      </c>
      <c r="B341" s="14" t="s">
        <v>10</v>
      </c>
      <c r="C341" s="11" t="s">
        <v>142</v>
      </c>
      <c r="D341" s="11" t="s">
        <v>13</v>
      </c>
      <c r="E341" s="11" t="s">
        <v>0</v>
      </c>
      <c r="F341" s="11" t="s">
        <v>0</v>
      </c>
      <c r="G341" s="11"/>
      <c r="H341" s="11" t="s">
        <v>0</v>
      </c>
      <c r="I341" s="15" t="s">
        <v>0</v>
      </c>
      <c r="J341" s="16">
        <f>J342+J355</f>
        <v>47770499.670000002</v>
      </c>
      <c r="K341" s="16">
        <f>K342+K355</f>
        <v>11054267.24</v>
      </c>
      <c r="L341" s="9">
        <f t="shared" si="35"/>
        <v>23.140363438446737</v>
      </c>
      <c r="M341" s="136"/>
    </row>
    <row r="342" spans="1:15" ht="26">
      <c r="A342" s="17" t="s">
        <v>225</v>
      </c>
      <c r="B342" s="11" t="s">
        <v>10</v>
      </c>
      <c r="C342" s="11" t="s">
        <v>142</v>
      </c>
      <c r="D342" s="11" t="s">
        <v>13</v>
      </c>
      <c r="E342" s="11" t="s">
        <v>226</v>
      </c>
      <c r="F342" s="11" t="s">
        <v>0</v>
      </c>
      <c r="G342" s="11"/>
      <c r="H342" s="11"/>
      <c r="I342" s="15"/>
      <c r="J342" s="16">
        <f>J349+J344</f>
        <v>5825500</v>
      </c>
      <c r="K342" s="16">
        <f>K349+K344</f>
        <v>0</v>
      </c>
      <c r="L342" s="9">
        <f t="shared" si="35"/>
        <v>0</v>
      </c>
      <c r="M342" s="136"/>
    </row>
    <row r="343" spans="1:15" ht="39">
      <c r="A343" s="17" t="s">
        <v>424</v>
      </c>
      <c r="B343" s="11" t="s">
        <v>10</v>
      </c>
      <c r="C343" s="11" t="s">
        <v>142</v>
      </c>
      <c r="D343" s="11" t="s">
        <v>13</v>
      </c>
      <c r="E343" s="11" t="s">
        <v>227</v>
      </c>
      <c r="F343" s="11"/>
      <c r="G343" s="11"/>
      <c r="H343" s="11"/>
      <c r="I343" s="15"/>
      <c r="J343" s="16">
        <f t="shared" ref="J343:K347" si="36">J344</f>
        <v>4525500</v>
      </c>
      <c r="K343" s="16">
        <f t="shared" si="36"/>
        <v>0</v>
      </c>
      <c r="L343" s="9">
        <f t="shared" si="35"/>
        <v>0</v>
      </c>
      <c r="M343" s="136"/>
    </row>
    <row r="344" spans="1:15" s="80" customFormat="1">
      <c r="A344" s="18" t="s">
        <v>508</v>
      </c>
      <c r="B344" s="19" t="s">
        <v>10</v>
      </c>
      <c r="C344" s="19" t="s">
        <v>142</v>
      </c>
      <c r="D344" s="19" t="s">
        <v>13</v>
      </c>
      <c r="E344" s="19" t="s">
        <v>425</v>
      </c>
      <c r="F344" s="19"/>
      <c r="G344" s="19"/>
      <c r="H344" s="19"/>
      <c r="I344" s="20"/>
      <c r="J344" s="21">
        <f t="shared" si="36"/>
        <v>4525500</v>
      </c>
      <c r="K344" s="21">
        <f t="shared" si="36"/>
        <v>0</v>
      </c>
      <c r="L344" s="9">
        <f t="shared" si="35"/>
        <v>0</v>
      </c>
      <c r="M344" s="137"/>
      <c r="N344" s="127"/>
      <c r="O344" s="127"/>
    </row>
    <row r="345" spans="1:15" ht="26">
      <c r="A345" s="17" t="s">
        <v>509</v>
      </c>
      <c r="B345" s="11" t="s">
        <v>10</v>
      </c>
      <c r="C345" s="11" t="s">
        <v>142</v>
      </c>
      <c r="D345" s="11" t="s">
        <v>13</v>
      </c>
      <c r="E345" s="11" t="s">
        <v>425</v>
      </c>
      <c r="F345" s="11">
        <v>400</v>
      </c>
      <c r="G345" s="11"/>
      <c r="H345" s="11"/>
      <c r="I345" s="15"/>
      <c r="J345" s="16">
        <f t="shared" si="36"/>
        <v>4525500</v>
      </c>
      <c r="K345" s="16">
        <f t="shared" si="36"/>
        <v>0</v>
      </c>
      <c r="L345" s="9">
        <f t="shared" si="35"/>
        <v>0</v>
      </c>
      <c r="M345" s="136"/>
    </row>
    <row r="346" spans="1:15" ht="39">
      <c r="A346" s="17" t="s">
        <v>510</v>
      </c>
      <c r="B346" s="11" t="s">
        <v>10</v>
      </c>
      <c r="C346" s="11" t="s">
        <v>142</v>
      </c>
      <c r="D346" s="11" t="s">
        <v>13</v>
      </c>
      <c r="E346" s="11" t="s">
        <v>425</v>
      </c>
      <c r="F346" s="11">
        <v>412</v>
      </c>
      <c r="G346" s="11"/>
      <c r="H346" s="11"/>
      <c r="I346" s="15"/>
      <c r="J346" s="16">
        <f t="shared" si="36"/>
        <v>4525500</v>
      </c>
      <c r="K346" s="16">
        <f t="shared" si="36"/>
        <v>0</v>
      </c>
      <c r="L346" s="9">
        <f t="shared" si="35"/>
        <v>0</v>
      </c>
      <c r="M346" s="136"/>
    </row>
    <row r="347" spans="1:15">
      <c r="A347" s="257" t="s">
        <v>137</v>
      </c>
      <c r="B347" s="44" t="s">
        <v>10</v>
      </c>
      <c r="C347" s="44" t="s">
        <v>142</v>
      </c>
      <c r="D347" s="44" t="s">
        <v>13</v>
      </c>
      <c r="E347" s="44" t="s">
        <v>425</v>
      </c>
      <c r="F347" s="44">
        <v>412</v>
      </c>
      <c r="G347" s="44"/>
      <c r="H347" s="44">
        <v>310</v>
      </c>
      <c r="I347" s="46"/>
      <c r="J347" s="45">
        <f t="shared" si="36"/>
        <v>4525500</v>
      </c>
      <c r="K347" s="45">
        <f t="shared" si="36"/>
        <v>0</v>
      </c>
      <c r="L347" s="228">
        <f t="shared" si="35"/>
        <v>0</v>
      </c>
      <c r="M347" s="140"/>
    </row>
    <row r="348" spans="1:15">
      <c r="A348" s="257" t="s">
        <v>138</v>
      </c>
      <c r="B348" s="44" t="s">
        <v>10</v>
      </c>
      <c r="C348" s="44" t="s">
        <v>142</v>
      </c>
      <c r="D348" s="44" t="s">
        <v>13</v>
      </c>
      <c r="E348" s="44" t="s">
        <v>425</v>
      </c>
      <c r="F348" s="44">
        <v>412</v>
      </c>
      <c r="G348" s="44"/>
      <c r="H348" s="44">
        <v>310</v>
      </c>
      <c r="I348" s="46">
        <v>1116</v>
      </c>
      <c r="J348" s="45">
        <v>4525500</v>
      </c>
      <c r="K348" s="45">
        <v>0</v>
      </c>
      <c r="L348" s="228">
        <f t="shared" si="35"/>
        <v>0</v>
      </c>
      <c r="M348" s="140"/>
    </row>
    <row r="349" spans="1:15" ht="40.5">
      <c r="A349" s="116" t="s">
        <v>332</v>
      </c>
      <c r="B349" s="117" t="s">
        <v>10</v>
      </c>
      <c r="C349" s="117" t="s">
        <v>142</v>
      </c>
      <c r="D349" s="117" t="s">
        <v>13</v>
      </c>
      <c r="E349" s="117" t="s">
        <v>165</v>
      </c>
      <c r="F349" s="117" t="s">
        <v>0</v>
      </c>
      <c r="G349" s="117"/>
      <c r="H349" s="117" t="s">
        <v>0</v>
      </c>
      <c r="I349" s="118" t="s">
        <v>0</v>
      </c>
      <c r="J349" s="16">
        <f t="shared" ref="J349:J353" si="37">J350</f>
        <v>1300000</v>
      </c>
      <c r="K349" s="246"/>
      <c r="L349" s="9">
        <f t="shared" si="35"/>
        <v>0</v>
      </c>
      <c r="M349" s="255"/>
    </row>
    <row r="350" spans="1:15" ht="26">
      <c r="A350" s="114" t="s">
        <v>44</v>
      </c>
      <c r="B350" s="109" t="s">
        <v>10</v>
      </c>
      <c r="C350" s="109" t="s">
        <v>142</v>
      </c>
      <c r="D350" s="109" t="s">
        <v>13</v>
      </c>
      <c r="E350" s="109" t="s">
        <v>165</v>
      </c>
      <c r="F350" s="109" t="s">
        <v>45</v>
      </c>
      <c r="G350" s="109"/>
      <c r="H350" s="109" t="s">
        <v>0</v>
      </c>
      <c r="I350" s="115" t="s">
        <v>0</v>
      </c>
      <c r="J350" s="16">
        <f t="shared" si="37"/>
        <v>1300000</v>
      </c>
      <c r="K350" s="246"/>
      <c r="L350" s="9">
        <f t="shared" si="35"/>
        <v>0</v>
      </c>
      <c r="M350" s="255"/>
    </row>
    <row r="351" spans="1:15" ht="26">
      <c r="A351" s="114" t="s">
        <v>46</v>
      </c>
      <c r="B351" s="109" t="s">
        <v>10</v>
      </c>
      <c r="C351" s="109" t="s">
        <v>142</v>
      </c>
      <c r="D351" s="109" t="s">
        <v>13</v>
      </c>
      <c r="E351" s="109" t="s">
        <v>165</v>
      </c>
      <c r="F351" s="109" t="s">
        <v>47</v>
      </c>
      <c r="G351" s="109"/>
      <c r="H351" s="109" t="s">
        <v>0</v>
      </c>
      <c r="I351" s="115" t="s">
        <v>0</v>
      </c>
      <c r="J351" s="16">
        <f>J352</f>
        <v>1300000</v>
      </c>
      <c r="K351" s="246"/>
      <c r="L351" s="9">
        <f t="shared" si="35"/>
        <v>0</v>
      </c>
      <c r="M351" s="255"/>
    </row>
    <row r="352" spans="1:15" ht="26">
      <c r="A352" s="119" t="s">
        <v>55</v>
      </c>
      <c r="B352" s="109" t="s">
        <v>10</v>
      </c>
      <c r="C352" s="109" t="s">
        <v>142</v>
      </c>
      <c r="D352" s="109" t="s">
        <v>13</v>
      </c>
      <c r="E352" s="109" t="s">
        <v>165</v>
      </c>
      <c r="F352" s="109">
        <v>244</v>
      </c>
      <c r="G352" s="109"/>
      <c r="H352" s="109"/>
      <c r="I352" s="115"/>
      <c r="J352" s="16">
        <f t="shared" si="37"/>
        <v>1300000</v>
      </c>
      <c r="K352" s="246"/>
      <c r="L352" s="9">
        <f t="shared" si="35"/>
        <v>0</v>
      </c>
      <c r="M352" s="255"/>
    </row>
    <row r="353" spans="1:15">
      <c r="A353" s="122" t="s">
        <v>118</v>
      </c>
      <c r="B353" s="112" t="s">
        <v>10</v>
      </c>
      <c r="C353" s="112" t="s">
        <v>142</v>
      </c>
      <c r="D353" s="112" t="s">
        <v>13</v>
      </c>
      <c r="E353" s="112" t="s">
        <v>165</v>
      </c>
      <c r="F353" s="112">
        <v>244</v>
      </c>
      <c r="G353" s="112"/>
      <c r="H353" s="112">
        <v>225</v>
      </c>
      <c r="I353" s="121"/>
      <c r="J353" s="16">
        <f t="shared" si="37"/>
        <v>1300000</v>
      </c>
      <c r="K353" s="246"/>
      <c r="L353" s="9">
        <f t="shared" si="35"/>
        <v>0</v>
      </c>
      <c r="M353" s="255"/>
    </row>
    <row r="354" spans="1:15" ht="26">
      <c r="A354" s="122" t="s">
        <v>76</v>
      </c>
      <c r="B354" s="123" t="s">
        <v>10</v>
      </c>
      <c r="C354" s="123" t="s">
        <v>142</v>
      </c>
      <c r="D354" s="123" t="s">
        <v>13</v>
      </c>
      <c r="E354" s="112" t="s">
        <v>165</v>
      </c>
      <c r="F354" s="123">
        <v>244</v>
      </c>
      <c r="G354" s="123"/>
      <c r="H354" s="123" t="s">
        <v>75</v>
      </c>
      <c r="I354" s="124" t="s">
        <v>92</v>
      </c>
      <c r="J354" s="45">
        <v>1300000</v>
      </c>
      <c r="K354" s="92"/>
      <c r="L354" s="228">
        <f t="shared" si="35"/>
        <v>0</v>
      </c>
      <c r="M354" s="142"/>
    </row>
    <row r="355" spans="1:15">
      <c r="A355" s="17" t="s">
        <v>112</v>
      </c>
      <c r="B355" s="11" t="s">
        <v>10</v>
      </c>
      <c r="C355" s="11" t="s">
        <v>142</v>
      </c>
      <c r="D355" s="11" t="s">
        <v>13</v>
      </c>
      <c r="E355" s="11" t="s">
        <v>113</v>
      </c>
      <c r="F355" s="11" t="s">
        <v>0</v>
      </c>
      <c r="G355" s="11"/>
      <c r="H355" s="11" t="s">
        <v>0</v>
      </c>
      <c r="I355" s="15" t="s">
        <v>0</v>
      </c>
      <c r="J355" s="16">
        <f>J356+J361</f>
        <v>41944999.670000002</v>
      </c>
      <c r="K355" s="16">
        <f>K356+K361</f>
        <v>11054267.24</v>
      </c>
      <c r="L355" s="9">
        <f t="shared" si="35"/>
        <v>26.354195558395148</v>
      </c>
      <c r="M355" s="136"/>
    </row>
    <row r="356" spans="1:15" ht="67.5">
      <c r="A356" s="18" t="s">
        <v>164</v>
      </c>
      <c r="B356" s="19" t="s">
        <v>10</v>
      </c>
      <c r="C356" s="19" t="s">
        <v>142</v>
      </c>
      <c r="D356" s="19" t="s">
        <v>13</v>
      </c>
      <c r="E356" s="19" t="s">
        <v>280</v>
      </c>
      <c r="F356" s="19" t="s">
        <v>0</v>
      </c>
      <c r="G356" s="19"/>
      <c r="H356" s="19" t="s">
        <v>0</v>
      </c>
      <c r="I356" s="20" t="s">
        <v>0</v>
      </c>
      <c r="J356" s="21">
        <f t="shared" ref="J356:K359" si="38">J357</f>
        <v>916267.42</v>
      </c>
      <c r="K356" s="21">
        <f t="shared" si="38"/>
        <v>736312.65</v>
      </c>
      <c r="L356" s="9">
        <f t="shared" si="35"/>
        <v>80.360016511336823</v>
      </c>
      <c r="M356" s="137"/>
    </row>
    <row r="357" spans="1:15" ht="26">
      <c r="A357" s="17" t="s">
        <v>44</v>
      </c>
      <c r="B357" s="11" t="s">
        <v>10</v>
      </c>
      <c r="C357" s="11" t="s">
        <v>142</v>
      </c>
      <c r="D357" s="11" t="s">
        <v>13</v>
      </c>
      <c r="E357" s="11" t="s">
        <v>280</v>
      </c>
      <c r="F357" s="11">
        <v>200</v>
      </c>
      <c r="G357" s="11"/>
      <c r="H357" s="11"/>
      <c r="I357" s="15"/>
      <c r="J357" s="16">
        <f t="shared" si="38"/>
        <v>916267.42</v>
      </c>
      <c r="K357" s="16">
        <f t="shared" si="38"/>
        <v>736312.65</v>
      </c>
      <c r="L357" s="9">
        <f t="shared" si="35"/>
        <v>80.360016511336823</v>
      </c>
      <c r="M357" s="136"/>
    </row>
    <row r="358" spans="1:15" ht="26">
      <c r="A358" s="10" t="s">
        <v>55</v>
      </c>
      <c r="B358" s="11" t="s">
        <v>10</v>
      </c>
      <c r="C358" s="11" t="s">
        <v>142</v>
      </c>
      <c r="D358" s="11" t="s">
        <v>13</v>
      </c>
      <c r="E358" s="11" t="s">
        <v>280</v>
      </c>
      <c r="F358" s="11">
        <v>244</v>
      </c>
      <c r="G358" s="11"/>
      <c r="H358" s="11"/>
      <c r="I358" s="15"/>
      <c r="J358" s="16">
        <f t="shared" si="38"/>
        <v>916267.42</v>
      </c>
      <c r="K358" s="16">
        <f t="shared" si="38"/>
        <v>736312.65</v>
      </c>
      <c r="L358" s="9">
        <f t="shared" si="35"/>
        <v>80.360016511336823</v>
      </c>
      <c r="M358" s="136"/>
    </row>
    <row r="359" spans="1:15">
      <c r="A359" s="12" t="s">
        <v>74</v>
      </c>
      <c r="B359" s="44" t="s">
        <v>10</v>
      </c>
      <c r="C359" s="44" t="s">
        <v>142</v>
      </c>
      <c r="D359" s="44" t="s">
        <v>13</v>
      </c>
      <c r="E359" s="44" t="s">
        <v>280</v>
      </c>
      <c r="F359" s="44">
        <v>244</v>
      </c>
      <c r="G359" s="11"/>
      <c r="H359" s="44">
        <v>225</v>
      </c>
      <c r="I359" s="15"/>
      <c r="J359" s="45">
        <f t="shared" si="38"/>
        <v>916267.42</v>
      </c>
      <c r="K359" s="45">
        <f t="shared" si="38"/>
        <v>736312.65</v>
      </c>
      <c r="L359" s="228">
        <f t="shared" si="35"/>
        <v>80.360016511336823</v>
      </c>
      <c r="M359" s="140"/>
    </row>
    <row r="360" spans="1:15" ht="26">
      <c r="A360" s="12" t="s">
        <v>479</v>
      </c>
      <c r="B360" s="44" t="s">
        <v>10</v>
      </c>
      <c r="C360" s="44" t="s">
        <v>142</v>
      </c>
      <c r="D360" s="44" t="s">
        <v>13</v>
      </c>
      <c r="E360" s="44" t="s">
        <v>280</v>
      </c>
      <c r="F360" s="44">
        <v>244</v>
      </c>
      <c r="G360" s="22"/>
      <c r="H360" s="22">
        <v>225</v>
      </c>
      <c r="I360" s="72">
        <v>1105</v>
      </c>
      <c r="J360" s="23">
        <v>916267.42</v>
      </c>
      <c r="K360" s="92">
        <v>736312.65</v>
      </c>
      <c r="L360" s="228">
        <f t="shared" si="35"/>
        <v>80.360016511336823</v>
      </c>
      <c r="M360" s="142"/>
    </row>
    <row r="361" spans="1:15" ht="27">
      <c r="A361" s="18" t="s">
        <v>116</v>
      </c>
      <c r="B361" s="19" t="s">
        <v>10</v>
      </c>
      <c r="C361" s="19" t="s">
        <v>142</v>
      </c>
      <c r="D361" s="19" t="s">
        <v>13</v>
      </c>
      <c r="E361" s="19" t="s">
        <v>117</v>
      </c>
      <c r="F361" s="19" t="s">
        <v>0</v>
      </c>
      <c r="G361" s="19"/>
      <c r="H361" s="19" t="s">
        <v>0</v>
      </c>
      <c r="I361" s="20" t="s">
        <v>0</v>
      </c>
      <c r="J361" s="21">
        <f>J362</f>
        <v>41028732.25</v>
      </c>
      <c r="K361" s="21">
        <f>K362</f>
        <v>10317954.59</v>
      </c>
      <c r="L361" s="9">
        <f t="shared" si="35"/>
        <v>25.148119437689914</v>
      </c>
      <c r="M361" s="137"/>
    </row>
    <row r="362" spans="1:15" ht="26">
      <c r="A362" s="17" t="s">
        <v>44</v>
      </c>
      <c r="B362" s="11" t="s">
        <v>10</v>
      </c>
      <c r="C362" s="11" t="s">
        <v>142</v>
      </c>
      <c r="D362" s="11" t="s">
        <v>13</v>
      </c>
      <c r="E362" s="11" t="s">
        <v>117</v>
      </c>
      <c r="F362" s="11">
        <v>200</v>
      </c>
      <c r="G362" s="11"/>
      <c r="H362" s="11" t="s">
        <v>0</v>
      </c>
      <c r="I362" s="15" t="s">
        <v>0</v>
      </c>
      <c r="J362" s="16">
        <f>J363+J375</f>
        <v>41028732.25</v>
      </c>
      <c r="K362" s="16">
        <f>K363+K375</f>
        <v>10317954.59</v>
      </c>
      <c r="L362" s="9">
        <f t="shared" si="35"/>
        <v>25.148119437689914</v>
      </c>
      <c r="M362" s="136"/>
    </row>
    <row r="363" spans="1:15" ht="26">
      <c r="A363" s="10" t="s">
        <v>55</v>
      </c>
      <c r="B363" s="11" t="s">
        <v>10</v>
      </c>
      <c r="C363" s="11" t="s">
        <v>142</v>
      </c>
      <c r="D363" s="11" t="s">
        <v>13</v>
      </c>
      <c r="E363" s="11" t="s">
        <v>117</v>
      </c>
      <c r="F363" s="11" t="s">
        <v>56</v>
      </c>
      <c r="G363" s="11"/>
      <c r="H363" s="11" t="s">
        <v>0</v>
      </c>
      <c r="I363" s="15" t="s">
        <v>0</v>
      </c>
      <c r="J363" s="16">
        <f>J364+J367+J369+J371+J373</f>
        <v>39171329.740000002</v>
      </c>
      <c r="K363" s="16">
        <f>K364+K367+K369+K371+K373</f>
        <v>9249150.0700000003</v>
      </c>
      <c r="L363" s="9">
        <f t="shared" si="35"/>
        <v>23.612040059378387</v>
      </c>
      <c r="M363" s="136"/>
    </row>
    <row r="364" spans="1:15">
      <c r="A364" s="12" t="s">
        <v>82</v>
      </c>
      <c r="B364" s="22" t="s">
        <v>10</v>
      </c>
      <c r="C364" s="22" t="s">
        <v>142</v>
      </c>
      <c r="D364" s="22" t="s">
        <v>13</v>
      </c>
      <c r="E364" s="22" t="s">
        <v>117</v>
      </c>
      <c r="F364" s="22" t="s">
        <v>56</v>
      </c>
      <c r="G364" s="22"/>
      <c r="H364" s="22">
        <v>223</v>
      </c>
      <c r="I364" s="72"/>
      <c r="J364" s="23">
        <f>J365+J366</f>
        <v>86331.56</v>
      </c>
      <c r="K364" s="23">
        <f>K365+K366</f>
        <v>33288.720000000001</v>
      </c>
      <c r="L364" s="228">
        <f t="shared" si="35"/>
        <v>38.559154960248613</v>
      </c>
      <c r="M364" s="138"/>
    </row>
    <row r="365" spans="1:15" s="80" customFormat="1" ht="26">
      <c r="A365" s="12" t="s">
        <v>88</v>
      </c>
      <c r="B365" s="22" t="s">
        <v>10</v>
      </c>
      <c r="C365" s="22" t="s">
        <v>142</v>
      </c>
      <c r="D365" s="22" t="s">
        <v>13</v>
      </c>
      <c r="E365" s="22" t="s">
        <v>117</v>
      </c>
      <c r="F365" s="22" t="s">
        <v>56</v>
      </c>
      <c r="G365" s="22"/>
      <c r="H365" s="22">
        <v>223</v>
      </c>
      <c r="I365" s="72">
        <v>1110</v>
      </c>
      <c r="J365" s="23">
        <v>86119.64</v>
      </c>
      <c r="K365" s="23">
        <v>33076.800000000003</v>
      </c>
      <c r="L365" s="228">
        <f t="shared" si="35"/>
        <v>38.407963618984013</v>
      </c>
      <c r="M365" s="138"/>
      <c r="N365" s="127"/>
      <c r="O365" s="127"/>
    </row>
    <row r="366" spans="1:15">
      <c r="A366" s="12" t="s">
        <v>90</v>
      </c>
      <c r="B366" s="22" t="s">
        <v>10</v>
      </c>
      <c r="C366" s="22" t="s">
        <v>142</v>
      </c>
      <c r="D366" s="22" t="s">
        <v>13</v>
      </c>
      <c r="E366" s="22" t="s">
        <v>117</v>
      </c>
      <c r="F366" s="22" t="s">
        <v>56</v>
      </c>
      <c r="G366" s="22"/>
      <c r="H366" s="22">
        <v>223</v>
      </c>
      <c r="I366" s="72">
        <v>1126</v>
      </c>
      <c r="J366" s="23">
        <v>211.92</v>
      </c>
      <c r="K366" s="23">
        <v>211.92</v>
      </c>
      <c r="L366" s="228">
        <f t="shared" si="35"/>
        <v>100</v>
      </c>
      <c r="M366" s="138"/>
    </row>
    <row r="367" spans="1:15">
      <c r="A367" s="12" t="s">
        <v>74</v>
      </c>
      <c r="B367" s="22" t="s">
        <v>10</v>
      </c>
      <c r="C367" s="22" t="s">
        <v>142</v>
      </c>
      <c r="D367" s="22" t="s">
        <v>13</v>
      </c>
      <c r="E367" s="22" t="s">
        <v>117</v>
      </c>
      <c r="F367" s="22" t="s">
        <v>56</v>
      </c>
      <c r="G367" s="22"/>
      <c r="H367" s="22">
        <v>225</v>
      </c>
      <c r="I367" s="72"/>
      <c r="J367" s="23">
        <f>J368</f>
        <v>1806966.57</v>
      </c>
      <c r="K367" s="23">
        <f>K368</f>
        <v>1221817.1399999999</v>
      </c>
      <c r="L367" s="228">
        <f t="shared" si="35"/>
        <v>67.617030679211737</v>
      </c>
      <c r="M367" s="138"/>
    </row>
    <row r="368" spans="1:15">
      <c r="A368" s="12" t="s">
        <v>121</v>
      </c>
      <c r="B368" s="22" t="s">
        <v>10</v>
      </c>
      <c r="C368" s="22" t="s">
        <v>142</v>
      </c>
      <c r="D368" s="22" t="s">
        <v>13</v>
      </c>
      <c r="E368" s="22" t="s">
        <v>117</v>
      </c>
      <c r="F368" s="22" t="s">
        <v>56</v>
      </c>
      <c r="G368" s="22"/>
      <c r="H368" s="22">
        <v>225</v>
      </c>
      <c r="I368" s="72">
        <v>1129</v>
      </c>
      <c r="J368" s="23">
        <v>1806966.57</v>
      </c>
      <c r="K368" s="23">
        <v>1221817.1399999999</v>
      </c>
      <c r="L368" s="228">
        <f t="shared" si="35"/>
        <v>67.617030679211737</v>
      </c>
      <c r="M368" s="138"/>
    </row>
    <row r="369" spans="1:15">
      <c r="A369" s="12" t="s">
        <v>255</v>
      </c>
      <c r="B369" s="22" t="s">
        <v>10</v>
      </c>
      <c r="C369" s="22" t="s">
        <v>142</v>
      </c>
      <c r="D369" s="22" t="s">
        <v>13</v>
      </c>
      <c r="E369" s="22" t="s">
        <v>117</v>
      </c>
      <c r="F369" s="22" t="s">
        <v>56</v>
      </c>
      <c r="G369" s="22"/>
      <c r="H369" s="22">
        <v>226</v>
      </c>
      <c r="I369" s="72"/>
      <c r="J369" s="23">
        <f>J370</f>
        <v>37272771.609999999</v>
      </c>
      <c r="K369" s="23">
        <f>K370</f>
        <v>7990824.21</v>
      </c>
      <c r="L369" s="228">
        <f t="shared" ref="L369:L397" si="39">K369/J369*100</f>
        <v>21.438771158772969</v>
      </c>
      <c r="M369" s="138"/>
    </row>
    <row r="370" spans="1:15" s="87" customFormat="1">
      <c r="A370" s="12" t="s">
        <v>161</v>
      </c>
      <c r="B370" s="22" t="s">
        <v>10</v>
      </c>
      <c r="C370" s="22" t="s">
        <v>142</v>
      </c>
      <c r="D370" s="22" t="s">
        <v>13</v>
      </c>
      <c r="E370" s="22" t="s">
        <v>117</v>
      </c>
      <c r="F370" s="22" t="s">
        <v>56</v>
      </c>
      <c r="G370" s="22"/>
      <c r="H370" s="22">
        <v>226</v>
      </c>
      <c r="I370" s="72">
        <v>1140</v>
      </c>
      <c r="J370" s="23">
        <v>37272771.609999999</v>
      </c>
      <c r="K370" s="23">
        <v>7990824.21</v>
      </c>
      <c r="L370" s="228">
        <f t="shared" si="39"/>
        <v>21.438771158772969</v>
      </c>
      <c r="M370" s="138"/>
      <c r="N370" s="242"/>
      <c r="O370" s="242"/>
    </row>
    <row r="371" spans="1:15">
      <c r="A371" s="12" t="s">
        <v>137</v>
      </c>
      <c r="B371" s="22" t="s">
        <v>10</v>
      </c>
      <c r="C371" s="22" t="s">
        <v>142</v>
      </c>
      <c r="D371" s="22" t="s">
        <v>13</v>
      </c>
      <c r="E371" s="22" t="s">
        <v>117</v>
      </c>
      <c r="F371" s="22" t="s">
        <v>56</v>
      </c>
      <c r="G371" s="22"/>
      <c r="H371" s="22">
        <v>310</v>
      </c>
      <c r="I371" s="72"/>
      <c r="J371" s="23">
        <f>J372</f>
        <v>4440</v>
      </c>
      <c r="K371" s="23">
        <f>K372</f>
        <v>2400</v>
      </c>
      <c r="L371" s="228">
        <f t="shared" si="39"/>
        <v>54.054054054054056</v>
      </c>
      <c r="M371" s="138"/>
    </row>
    <row r="372" spans="1:15">
      <c r="A372" s="12" t="s">
        <v>138</v>
      </c>
      <c r="B372" s="22" t="s">
        <v>10</v>
      </c>
      <c r="C372" s="22" t="s">
        <v>142</v>
      </c>
      <c r="D372" s="22" t="s">
        <v>13</v>
      </c>
      <c r="E372" s="22" t="s">
        <v>117</v>
      </c>
      <c r="F372" s="22" t="s">
        <v>56</v>
      </c>
      <c r="G372" s="22"/>
      <c r="H372" s="22">
        <v>310</v>
      </c>
      <c r="I372" s="72">
        <v>1116</v>
      </c>
      <c r="J372" s="23">
        <v>4440</v>
      </c>
      <c r="K372" s="23">
        <v>2400</v>
      </c>
      <c r="L372" s="228">
        <f t="shared" si="39"/>
        <v>54.054054054054056</v>
      </c>
      <c r="M372" s="138"/>
    </row>
    <row r="373" spans="1:15" ht="26">
      <c r="A373" s="12" t="s">
        <v>263</v>
      </c>
      <c r="B373" s="22" t="s">
        <v>10</v>
      </c>
      <c r="C373" s="22" t="s">
        <v>142</v>
      </c>
      <c r="D373" s="22" t="s">
        <v>13</v>
      </c>
      <c r="E373" s="22" t="s">
        <v>117</v>
      </c>
      <c r="F373" s="22" t="s">
        <v>56</v>
      </c>
      <c r="G373" s="22"/>
      <c r="H373" s="22">
        <v>346</v>
      </c>
      <c r="I373" s="72"/>
      <c r="J373" s="23">
        <f>J374</f>
        <v>820</v>
      </c>
      <c r="K373" s="23">
        <f>K374</f>
        <v>820</v>
      </c>
      <c r="L373" s="228">
        <f t="shared" si="39"/>
        <v>100</v>
      </c>
      <c r="M373" s="138"/>
    </row>
    <row r="374" spans="1:15">
      <c r="A374" s="12" t="s">
        <v>460</v>
      </c>
      <c r="B374" s="22" t="s">
        <v>10</v>
      </c>
      <c r="C374" s="22" t="s">
        <v>142</v>
      </c>
      <c r="D374" s="22" t="s">
        <v>13</v>
      </c>
      <c r="E374" s="22" t="s">
        <v>117</v>
      </c>
      <c r="F374" s="22" t="s">
        <v>56</v>
      </c>
      <c r="G374" s="22"/>
      <c r="H374" s="22">
        <v>346</v>
      </c>
      <c r="I374" s="72">
        <v>1123</v>
      </c>
      <c r="J374" s="23">
        <v>820</v>
      </c>
      <c r="K374" s="23">
        <v>820</v>
      </c>
      <c r="L374" s="228">
        <f t="shared" si="39"/>
        <v>100</v>
      </c>
      <c r="M374" s="138"/>
    </row>
    <row r="375" spans="1:15" s="56" customFormat="1">
      <c r="A375" s="24" t="s">
        <v>335</v>
      </c>
      <c r="B375" s="11" t="s">
        <v>10</v>
      </c>
      <c r="C375" s="11" t="s">
        <v>142</v>
      </c>
      <c r="D375" s="11" t="s">
        <v>13</v>
      </c>
      <c r="E375" s="11" t="s">
        <v>117</v>
      </c>
      <c r="F375" s="25">
        <v>247</v>
      </c>
      <c r="G375" s="30"/>
      <c r="H375" s="30"/>
      <c r="I375" s="74"/>
      <c r="J375" s="27">
        <f>J376</f>
        <v>1857402.51</v>
      </c>
      <c r="K375" s="27">
        <f>K376</f>
        <v>1068804.52</v>
      </c>
      <c r="L375" s="9">
        <f t="shared" si="39"/>
        <v>57.542967356063279</v>
      </c>
      <c r="M375" s="139"/>
      <c r="N375" s="243"/>
      <c r="O375" s="243"/>
    </row>
    <row r="376" spans="1:15" s="56" customFormat="1">
      <c r="A376" s="12" t="s">
        <v>84</v>
      </c>
      <c r="B376" s="22" t="s">
        <v>10</v>
      </c>
      <c r="C376" s="22" t="s">
        <v>142</v>
      </c>
      <c r="D376" s="22" t="s">
        <v>13</v>
      </c>
      <c r="E376" s="22" t="s">
        <v>117</v>
      </c>
      <c r="F376" s="22">
        <v>247</v>
      </c>
      <c r="G376" s="22"/>
      <c r="H376" s="22">
        <v>223</v>
      </c>
      <c r="I376" s="72">
        <v>11072</v>
      </c>
      <c r="J376" s="23">
        <v>1857402.51</v>
      </c>
      <c r="K376" s="23">
        <v>1068804.52</v>
      </c>
      <c r="L376" s="228">
        <f t="shared" si="39"/>
        <v>57.542967356063279</v>
      </c>
      <c r="M376" s="138"/>
      <c r="N376" s="243"/>
      <c r="O376" s="243"/>
    </row>
    <row r="377" spans="1:15">
      <c r="A377" s="13" t="s">
        <v>166</v>
      </c>
      <c r="B377" s="14" t="s">
        <v>10</v>
      </c>
      <c r="C377" s="11" t="s">
        <v>142</v>
      </c>
      <c r="D377" s="11" t="s">
        <v>33</v>
      </c>
      <c r="E377" s="11" t="s">
        <v>0</v>
      </c>
      <c r="F377" s="11" t="s">
        <v>0</v>
      </c>
      <c r="G377" s="11"/>
      <c r="H377" s="11" t="s">
        <v>0</v>
      </c>
      <c r="I377" s="15" t="s">
        <v>0</v>
      </c>
      <c r="J377" s="16">
        <f>J378</f>
        <v>34855675.43</v>
      </c>
      <c r="K377" s="16">
        <f>K378</f>
        <v>26132103.210000001</v>
      </c>
      <c r="L377" s="9">
        <f t="shared" si="39"/>
        <v>74.972304761331088</v>
      </c>
      <c r="M377" s="136"/>
    </row>
    <row r="378" spans="1:15" ht="26">
      <c r="A378" s="13" t="s">
        <v>167</v>
      </c>
      <c r="B378" s="11" t="s">
        <v>10</v>
      </c>
      <c r="C378" s="11" t="s">
        <v>142</v>
      </c>
      <c r="D378" s="11" t="s">
        <v>33</v>
      </c>
      <c r="E378" s="11" t="s">
        <v>168</v>
      </c>
      <c r="F378" s="11" t="s">
        <v>0</v>
      </c>
      <c r="G378" s="11"/>
      <c r="H378" s="11" t="s">
        <v>0</v>
      </c>
      <c r="I378" s="15" t="s">
        <v>0</v>
      </c>
      <c r="J378" s="16">
        <f>J379+J454</f>
        <v>34855675.43</v>
      </c>
      <c r="K378" s="16">
        <f>K379+K454</f>
        <v>26132103.210000001</v>
      </c>
      <c r="L378" s="9">
        <f t="shared" si="39"/>
        <v>74.972304761331088</v>
      </c>
      <c r="M378" s="136"/>
    </row>
    <row r="379" spans="1:15">
      <c r="A379" s="17" t="s">
        <v>333</v>
      </c>
      <c r="B379" s="11" t="s">
        <v>10</v>
      </c>
      <c r="C379" s="11" t="s">
        <v>142</v>
      </c>
      <c r="D379" s="11" t="s">
        <v>33</v>
      </c>
      <c r="E379" s="11" t="s">
        <v>169</v>
      </c>
      <c r="F379" s="11" t="s">
        <v>0</v>
      </c>
      <c r="G379" s="11"/>
      <c r="H379" s="11" t="s">
        <v>0</v>
      </c>
      <c r="I379" s="15" t="s">
        <v>0</v>
      </c>
      <c r="J379" s="16">
        <f>J380+J392+J398+J404+J411+J427+J442+J448</f>
        <v>29180469.829999998</v>
      </c>
      <c r="K379" s="16">
        <f>K380+K392+K398+K404+K411+K427+K442+K448</f>
        <v>20456897.609999999</v>
      </c>
      <c r="L379" s="9">
        <f t="shared" si="39"/>
        <v>70.104757494235315</v>
      </c>
      <c r="M379" s="136"/>
    </row>
    <row r="380" spans="1:15">
      <c r="A380" s="18" t="s">
        <v>170</v>
      </c>
      <c r="B380" s="19" t="s">
        <v>10</v>
      </c>
      <c r="C380" s="19" t="s">
        <v>142</v>
      </c>
      <c r="D380" s="19" t="s">
        <v>33</v>
      </c>
      <c r="E380" s="19" t="s">
        <v>171</v>
      </c>
      <c r="F380" s="19" t="s">
        <v>0</v>
      </c>
      <c r="G380" s="19"/>
      <c r="H380" s="19" t="s">
        <v>0</v>
      </c>
      <c r="I380" s="20" t="s">
        <v>0</v>
      </c>
      <c r="J380" s="21">
        <f>J381</f>
        <v>3390733.8600000003</v>
      </c>
      <c r="K380" s="21">
        <f>K381</f>
        <v>1506761.46</v>
      </c>
      <c r="L380" s="9">
        <f t="shared" si="39"/>
        <v>44.437620946162959</v>
      </c>
      <c r="M380" s="137"/>
    </row>
    <row r="381" spans="1:15" ht="26">
      <c r="A381" s="17" t="s">
        <v>44</v>
      </c>
      <c r="B381" s="11" t="s">
        <v>10</v>
      </c>
      <c r="C381" s="11" t="s">
        <v>142</v>
      </c>
      <c r="D381" s="11" t="s">
        <v>33</v>
      </c>
      <c r="E381" s="11" t="s">
        <v>171</v>
      </c>
      <c r="F381" s="11" t="s">
        <v>45</v>
      </c>
      <c r="G381" s="11"/>
      <c r="H381" s="11" t="s">
        <v>0</v>
      </c>
      <c r="I381" s="15" t="s">
        <v>0</v>
      </c>
      <c r="J381" s="16">
        <f>J382</f>
        <v>3390733.8600000003</v>
      </c>
      <c r="K381" s="16">
        <f>K382</f>
        <v>1506761.46</v>
      </c>
      <c r="L381" s="9">
        <f t="shared" si="39"/>
        <v>44.437620946162959</v>
      </c>
      <c r="M381" s="136"/>
    </row>
    <row r="382" spans="1:15" ht="26">
      <c r="A382" s="17" t="s">
        <v>46</v>
      </c>
      <c r="B382" s="11" t="s">
        <v>10</v>
      </c>
      <c r="C382" s="11" t="s">
        <v>142</v>
      </c>
      <c r="D382" s="11" t="s">
        <v>33</v>
      </c>
      <c r="E382" s="11" t="s">
        <v>171</v>
      </c>
      <c r="F382" s="11" t="s">
        <v>47</v>
      </c>
      <c r="G382" s="11"/>
      <c r="H382" s="11" t="s">
        <v>0</v>
      </c>
      <c r="I382" s="15" t="s">
        <v>0</v>
      </c>
      <c r="J382" s="16">
        <f>J383+J389</f>
        <v>3390733.8600000003</v>
      </c>
      <c r="K382" s="16">
        <f>K383+K389</f>
        <v>1506761.46</v>
      </c>
      <c r="L382" s="9">
        <f t="shared" si="39"/>
        <v>44.437620946162959</v>
      </c>
      <c r="M382" s="136"/>
    </row>
    <row r="383" spans="1:15" ht="26">
      <c r="A383" s="10" t="s">
        <v>55</v>
      </c>
      <c r="B383" s="11" t="s">
        <v>10</v>
      </c>
      <c r="C383" s="11" t="s">
        <v>142</v>
      </c>
      <c r="D383" s="11" t="s">
        <v>33</v>
      </c>
      <c r="E383" s="11" t="s">
        <v>171</v>
      </c>
      <c r="F383" s="11" t="s">
        <v>56</v>
      </c>
      <c r="G383" s="11"/>
      <c r="H383" s="11" t="s">
        <v>0</v>
      </c>
      <c r="I383" s="15" t="s">
        <v>0</v>
      </c>
      <c r="J383" s="16">
        <f>J384+J386+J387</f>
        <v>1627973.11</v>
      </c>
      <c r="K383" s="16">
        <f>K384+K386+K387</f>
        <v>947823.96</v>
      </c>
      <c r="L383" s="9">
        <f t="shared" si="39"/>
        <v>58.221106612749885</v>
      </c>
      <c r="M383" s="136"/>
    </row>
    <row r="384" spans="1:15">
      <c r="A384" s="12" t="s">
        <v>118</v>
      </c>
      <c r="B384" s="22" t="s">
        <v>10</v>
      </c>
      <c r="C384" s="22" t="s">
        <v>142</v>
      </c>
      <c r="D384" s="22" t="s">
        <v>33</v>
      </c>
      <c r="E384" s="44" t="s">
        <v>171</v>
      </c>
      <c r="F384" s="22" t="s">
        <v>56</v>
      </c>
      <c r="G384" s="22"/>
      <c r="H384" s="22" t="s">
        <v>75</v>
      </c>
      <c r="I384" s="72" t="s">
        <v>0</v>
      </c>
      <c r="J384" s="23">
        <f>J385</f>
        <v>1301027.3700000001</v>
      </c>
      <c r="K384" s="23">
        <f>K385</f>
        <v>700026.26</v>
      </c>
      <c r="L384" s="228">
        <f t="shared" si="39"/>
        <v>53.805652067104468</v>
      </c>
      <c r="M384" s="138"/>
    </row>
    <row r="385" spans="1:15">
      <c r="A385" s="12" t="s">
        <v>121</v>
      </c>
      <c r="B385" s="22" t="s">
        <v>10</v>
      </c>
      <c r="C385" s="22" t="s">
        <v>142</v>
      </c>
      <c r="D385" s="22" t="s">
        <v>33</v>
      </c>
      <c r="E385" s="44" t="s">
        <v>171</v>
      </c>
      <c r="F385" s="22" t="s">
        <v>56</v>
      </c>
      <c r="G385" s="22"/>
      <c r="H385" s="22" t="s">
        <v>75</v>
      </c>
      <c r="I385" s="72" t="s">
        <v>94</v>
      </c>
      <c r="J385" s="23">
        <v>1301027.3700000001</v>
      </c>
      <c r="K385" s="23">
        <v>700026.26</v>
      </c>
      <c r="L385" s="228">
        <f t="shared" si="39"/>
        <v>53.805652067104468</v>
      </c>
      <c r="M385" s="138"/>
    </row>
    <row r="386" spans="1:15">
      <c r="A386" s="12" t="s">
        <v>466</v>
      </c>
      <c r="B386" s="22" t="s">
        <v>10</v>
      </c>
      <c r="C386" s="22" t="s">
        <v>142</v>
      </c>
      <c r="D386" s="22" t="s">
        <v>33</v>
      </c>
      <c r="E386" s="44" t="s">
        <v>171</v>
      </c>
      <c r="F386" s="22" t="s">
        <v>56</v>
      </c>
      <c r="G386" s="22"/>
      <c r="H386" s="22">
        <v>228</v>
      </c>
      <c r="I386" s="72"/>
      <c r="J386" s="23">
        <v>8979.07</v>
      </c>
      <c r="K386" s="92"/>
      <c r="L386" s="228">
        <f t="shared" si="39"/>
        <v>0</v>
      </c>
      <c r="M386" s="142"/>
    </row>
    <row r="387" spans="1:15">
      <c r="A387" s="12" t="s">
        <v>139</v>
      </c>
      <c r="B387" s="22" t="s">
        <v>10</v>
      </c>
      <c r="C387" s="22" t="s">
        <v>142</v>
      </c>
      <c r="D387" s="22" t="s">
        <v>33</v>
      </c>
      <c r="E387" s="44" t="s">
        <v>171</v>
      </c>
      <c r="F387" s="22" t="s">
        <v>56</v>
      </c>
      <c r="G387" s="22"/>
      <c r="H387" s="22">
        <v>340</v>
      </c>
      <c r="I387" s="72"/>
      <c r="J387" s="23">
        <f>J388</f>
        <v>317966.67</v>
      </c>
      <c r="K387" s="23">
        <f>K388</f>
        <v>247797.7</v>
      </c>
      <c r="L387" s="228">
        <f t="shared" si="39"/>
        <v>77.931973184485031</v>
      </c>
      <c r="M387" s="142"/>
    </row>
    <row r="388" spans="1:15" ht="26">
      <c r="A388" s="12" t="s">
        <v>263</v>
      </c>
      <c r="B388" s="22" t="s">
        <v>10</v>
      </c>
      <c r="C388" s="22" t="s">
        <v>142</v>
      </c>
      <c r="D388" s="22" t="s">
        <v>33</v>
      </c>
      <c r="E388" s="44" t="s">
        <v>171</v>
      </c>
      <c r="F388" s="22" t="s">
        <v>56</v>
      </c>
      <c r="G388" s="22"/>
      <c r="H388" s="22">
        <v>346</v>
      </c>
      <c r="I388" s="72">
        <v>1123</v>
      </c>
      <c r="J388" s="23">
        <v>317966.67</v>
      </c>
      <c r="K388" s="23">
        <v>247797.7</v>
      </c>
      <c r="L388" s="228">
        <f t="shared" si="39"/>
        <v>77.931973184485031</v>
      </c>
      <c r="M388" s="142"/>
    </row>
    <row r="389" spans="1:15">
      <c r="A389" s="24" t="s">
        <v>335</v>
      </c>
      <c r="B389" s="25" t="s">
        <v>10</v>
      </c>
      <c r="C389" s="25" t="s">
        <v>142</v>
      </c>
      <c r="D389" s="25" t="s">
        <v>33</v>
      </c>
      <c r="E389" s="11" t="s">
        <v>171</v>
      </c>
      <c r="F389" s="25">
        <v>247</v>
      </c>
      <c r="G389" s="25"/>
      <c r="H389" s="25"/>
      <c r="I389" s="73"/>
      <c r="J389" s="27">
        <f>J390</f>
        <v>1762760.75</v>
      </c>
      <c r="K389" s="27">
        <f>K390</f>
        <v>558937.5</v>
      </c>
      <c r="L389" s="9">
        <f t="shared" si="39"/>
        <v>31.708074961392235</v>
      </c>
      <c r="M389" s="139"/>
    </row>
    <row r="390" spans="1:15">
      <c r="A390" s="12" t="s">
        <v>82</v>
      </c>
      <c r="B390" s="22" t="s">
        <v>10</v>
      </c>
      <c r="C390" s="22" t="s">
        <v>142</v>
      </c>
      <c r="D390" s="22" t="s">
        <v>33</v>
      </c>
      <c r="E390" s="44" t="s">
        <v>171</v>
      </c>
      <c r="F390" s="22">
        <v>247</v>
      </c>
      <c r="G390" s="22"/>
      <c r="H390" s="22">
        <v>223</v>
      </c>
      <c r="I390" s="72"/>
      <c r="J390" s="23">
        <f>J391</f>
        <v>1762760.75</v>
      </c>
      <c r="K390" s="23">
        <f>K391</f>
        <v>558937.5</v>
      </c>
      <c r="L390" s="228">
        <f t="shared" si="39"/>
        <v>31.708074961392235</v>
      </c>
      <c r="M390" s="138"/>
    </row>
    <row r="391" spans="1:15" s="56" customFormat="1">
      <c r="A391" s="12" t="s">
        <v>86</v>
      </c>
      <c r="B391" s="22" t="s">
        <v>10</v>
      </c>
      <c r="C391" s="22" t="s">
        <v>142</v>
      </c>
      <c r="D391" s="22" t="s">
        <v>33</v>
      </c>
      <c r="E391" s="44" t="s">
        <v>171</v>
      </c>
      <c r="F391" s="22">
        <v>247</v>
      </c>
      <c r="G391" s="22"/>
      <c r="H391" s="22">
        <v>223</v>
      </c>
      <c r="I391" s="72">
        <v>1109</v>
      </c>
      <c r="J391" s="23">
        <v>1762760.75</v>
      </c>
      <c r="K391" s="23">
        <v>558937.5</v>
      </c>
      <c r="L391" s="228">
        <f t="shared" si="39"/>
        <v>31.708074961392235</v>
      </c>
      <c r="M391" s="138"/>
      <c r="N391" s="243"/>
      <c r="O391" s="243"/>
    </row>
    <row r="392" spans="1:15">
      <c r="A392" s="18" t="s">
        <v>172</v>
      </c>
      <c r="B392" s="19" t="s">
        <v>10</v>
      </c>
      <c r="C392" s="19" t="s">
        <v>142</v>
      </c>
      <c r="D392" s="19" t="s">
        <v>33</v>
      </c>
      <c r="E392" s="19" t="s">
        <v>173</v>
      </c>
      <c r="F392" s="19" t="s">
        <v>0</v>
      </c>
      <c r="G392" s="19"/>
      <c r="H392" s="19" t="s">
        <v>0</v>
      </c>
      <c r="I392" s="20" t="s">
        <v>0</v>
      </c>
      <c r="J392" s="21">
        <f t="shared" ref="J392:K394" si="40">J393</f>
        <v>320533.33</v>
      </c>
      <c r="K392" s="21">
        <f t="shared" si="40"/>
        <v>258533.33</v>
      </c>
      <c r="L392" s="9">
        <f t="shared" si="39"/>
        <v>80.657237735620186</v>
      </c>
      <c r="M392" s="137"/>
    </row>
    <row r="393" spans="1:15" ht="26">
      <c r="A393" s="17" t="s">
        <v>44</v>
      </c>
      <c r="B393" s="11" t="s">
        <v>10</v>
      </c>
      <c r="C393" s="11" t="s">
        <v>142</v>
      </c>
      <c r="D393" s="11" t="s">
        <v>33</v>
      </c>
      <c r="E393" s="11" t="s">
        <v>173</v>
      </c>
      <c r="F393" s="11" t="s">
        <v>45</v>
      </c>
      <c r="G393" s="11"/>
      <c r="H393" s="11" t="s">
        <v>0</v>
      </c>
      <c r="I393" s="15" t="s">
        <v>0</v>
      </c>
      <c r="J393" s="16">
        <f t="shared" si="40"/>
        <v>320533.33</v>
      </c>
      <c r="K393" s="16">
        <f t="shared" si="40"/>
        <v>258533.33</v>
      </c>
      <c r="L393" s="9">
        <f t="shared" si="39"/>
        <v>80.657237735620186</v>
      </c>
      <c r="M393" s="136"/>
    </row>
    <row r="394" spans="1:15" ht="26">
      <c r="A394" s="17" t="s">
        <v>46</v>
      </c>
      <c r="B394" s="11" t="s">
        <v>10</v>
      </c>
      <c r="C394" s="11" t="s">
        <v>142</v>
      </c>
      <c r="D394" s="11" t="s">
        <v>33</v>
      </c>
      <c r="E394" s="11" t="s">
        <v>173</v>
      </c>
      <c r="F394" s="11" t="s">
        <v>47</v>
      </c>
      <c r="G394" s="11"/>
      <c r="H394" s="11" t="s">
        <v>0</v>
      </c>
      <c r="I394" s="15" t="s">
        <v>0</v>
      </c>
      <c r="J394" s="16">
        <f t="shared" si="40"/>
        <v>320533.33</v>
      </c>
      <c r="K394" s="16">
        <f t="shared" si="40"/>
        <v>258533.33</v>
      </c>
      <c r="L394" s="9">
        <f t="shared" si="39"/>
        <v>80.657237735620186</v>
      </c>
      <c r="M394" s="136"/>
    </row>
    <row r="395" spans="1:15" ht="26">
      <c r="A395" s="10" t="s">
        <v>55</v>
      </c>
      <c r="B395" s="11" t="s">
        <v>10</v>
      </c>
      <c r="C395" s="11" t="s">
        <v>142</v>
      </c>
      <c r="D395" s="11" t="s">
        <v>33</v>
      </c>
      <c r="E395" s="11" t="s">
        <v>173</v>
      </c>
      <c r="F395" s="11" t="s">
        <v>56</v>
      </c>
      <c r="G395" s="11"/>
      <c r="H395" s="11" t="s">
        <v>0</v>
      </c>
      <c r="I395" s="15" t="s">
        <v>0</v>
      </c>
      <c r="J395" s="16">
        <f>J396</f>
        <v>320533.33</v>
      </c>
      <c r="K395" s="16">
        <f>K396</f>
        <v>258533.33</v>
      </c>
      <c r="L395" s="9">
        <f t="shared" si="39"/>
        <v>80.657237735620186</v>
      </c>
      <c r="M395" s="136"/>
    </row>
    <row r="396" spans="1:15">
      <c r="A396" s="12" t="s">
        <v>52</v>
      </c>
      <c r="B396" s="22" t="s">
        <v>10</v>
      </c>
      <c r="C396" s="22" t="s">
        <v>142</v>
      </c>
      <c r="D396" s="22" t="s">
        <v>33</v>
      </c>
      <c r="E396" s="44" t="s">
        <v>173</v>
      </c>
      <c r="F396" s="22" t="s">
        <v>56</v>
      </c>
      <c r="G396" s="22"/>
      <c r="H396" s="22" t="s">
        <v>53</v>
      </c>
      <c r="I396" s="72" t="s">
        <v>0</v>
      </c>
      <c r="J396" s="23">
        <f>J397</f>
        <v>320533.33</v>
      </c>
      <c r="K396" s="23">
        <f>K397</f>
        <v>258533.33</v>
      </c>
      <c r="L396" s="228">
        <f t="shared" si="39"/>
        <v>80.657237735620186</v>
      </c>
      <c r="M396" s="138"/>
    </row>
    <row r="397" spans="1:15" ht="26">
      <c r="A397" s="12" t="s">
        <v>263</v>
      </c>
      <c r="B397" s="22" t="s">
        <v>10</v>
      </c>
      <c r="C397" s="22" t="s">
        <v>142</v>
      </c>
      <c r="D397" s="22" t="s">
        <v>33</v>
      </c>
      <c r="E397" s="44" t="s">
        <v>173</v>
      </c>
      <c r="F397" s="22" t="s">
        <v>56</v>
      </c>
      <c r="G397" s="22"/>
      <c r="H397" s="22">
        <v>346</v>
      </c>
      <c r="I397" s="72" t="s">
        <v>54</v>
      </c>
      <c r="J397" s="23">
        <v>320533.33</v>
      </c>
      <c r="K397" s="23">
        <v>258533.33</v>
      </c>
      <c r="L397" s="228">
        <f t="shared" si="39"/>
        <v>80.657237735620186</v>
      </c>
      <c r="M397" s="138"/>
    </row>
    <row r="398" spans="1:15" ht="27">
      <c r="A398" s="18" t="s">
        <v>174</v>
      </c>
      <c r="B398" s="19" t="s">
        <v>10</v>
      </c>
      <c r="C398" s="19" t="s">
        <v>142</v>
      </c>
      <c r="D398" s="19" t="s">
        <v>33</v>
      </c>
      <c r="E398" s="19" t="s">
        <v>175</v>
      </c>
      <c r="F398" s="19" t="s">
        <v>0</v>
      </c>
      <c r="G398" s="19"/>
      <c r="H398" s="19" t="s">
        <v>0</v>
      </c>
      <c r="I398" s="20" t="s">
        <v>0</v>
      </c>
      <c r="J398" s="21">
        <f t="shared" ref="J398:K401" si="41">J399</f>
        <v>478385.9</v>
      </c>
      <c r="K398" s="21">
        <f t="shared" si="41"/>
        <v>423636.61</v>
      </c>
      <c r="L398" s="9">
        <f t="shared" ref="L398:L434" si="42">K398/J398*100</f>
        <v>88.5554131089566</v>
      </c>
      <c r="M398" s="137"/>
    </row>
    <row r="399" spans="1:15" ht="26">
      <c r="A399" s="17" t="s">
        <v>44</v>
      </c>
      <c r="B399" s="11" t="s">
        <v>10</v>
      </c>
      <c r="C399" s="11" t="s">
        <v>142</v>
      </c>
      <c r="D399" s="11" t="s">
        <v>33</v>
      </c>
      <c r="E399" s="11" t="s">
        <v>175</v>
      </c>
      <c r="F399" s="11" t="s">
        <v>45</v>
      </c>
      <c r="G399" s="11"/>
      <c r="H399" s="11" t="s">
        <v>0</v>
      </c>
      <c r="I399" s="15" t="s">
        <v>0</v>
      </c>
      <c r="J399" s="16">
        <f t="shared" si="41"/>
        <v>478385.9</v>
      </c>
      <c r="K399" s="16">
        <f t="shared" si="41"/>
        <v>423636.61</v>
      </c>
      <c r="L399" s="9">
        <f t="shared" si="42"/>
        <v>88.5554131089566</v>
      </c>
      <c r="M399" s="136"/>
    </row>
    <row r="400" spans="1:15" ht="26">
      <c r="A400" s="17" t="s">
        <v>46</v>
      </c>
      <c r="B400" s="11" t="s">
        <v>10</v>
      </c>
      <c r="C400" s="11" t="s">
        <v>142</v>
      </c>
      <c r="D400" s="11" t="s">
        <v>33</v>
      </c>
      <c r="E400" s="11" t="s">
        <v>175</v>
      </c>
      <c r="F400" s="11" t="s">
        <v>47</v>
      </c>
      <c r="G400" s="11"/>
      <c r="H400" s="11" t="s">
        <v>0</v>
      </c>
      <c r="I400" s="15" t="s">
        <v>0</v>
      </c>
      <c r="J400" s="16">
        <f t="shared" si="41"/>
        <v>478385.9</v>
      </c>
      <c r="K400" s="16">
        <f t="shared" si="41"/>
        <v>423636.61</v>
      </c>
      <c r="L400" s="9">
        <f t="shared" si="42"/>
        <v>88.5554131089566</v>
      </c>
      <c r="M400" s="136"/>
    </row>
    <row r="401" spans="1:13" ht="26">
      <c r="A401" s="10" t="s">
        <v>55</v>
      </c>
      <c r="B401" s="11" t="s">
        <v>10</v>
      </c>
      <c r="C401" s="11" t="s">
        <v>142</v>
      </c>
      <c r="D401" s="11" t="s">
        <v>33</v>
      </c>
      <c r="E401" s="11" t="s">
        <v>175</v>
      </c>
      <c r="F401" s="11" t="s">
        <v>56</v>
      </c>
      <c r="G401" s="11"/>
      <c r="H401" s="11" t="s">
        <v>0</v>
      </c>
      <c r="I401" s="15" t="s">
        <v>0</v>
      </c>
      <c r="J401" s="16">
        <f t="shared" si="41"/>
        <v>478385.9</v>
      </c>
      <c r="K401" s="16">
        <f t="shared" si="41"/>
        <v>423636.61</v>
      </c>
      <c r="L401" s="9">
        <f t="shared" si="42"/>
        <v>88.5554131089566</v>
      </c>
      <c r="M401" s="136"/>
    </row>
    <row r="402" spans="1:13">
      <c r="A402" s="12" t="s">
        <v>118</v>
      </c>
      <c r="B402" s="22" t="s">
        <v>10</v>
      </c>
      <c r="C402" s="22" t="s">
        <v>142</v>
      </c>
      <c r="D402" s="22" t="s">
        <v>33</v>
      </c>
      <c r="E402" s="44" t="s">
        <v>175</v>
      </c>
      <c r="F402" s="22" t="s">
        <v>56</v>
      </c>
      <c r="G402" s="22"/>
      <c r="H402" s="22" t="s">
        <v>75</v>
      </c>
      <c r="I402" s="72" t="s">
        <v>0</v>
      </c>
      <c r="J402" s="23">
        <f>J403</f>
        <v>478385.9</v>
      </c>
      <c r="K402" s="23">
        <f>K403</f>
        <v>423636.61</v>
      </c>
      <c r="L402" s="228">
        <f t="shared" si="42"/>
        <v>88.5554131089566</v>
      </c>
      <c r="M402" s="138"/>
    </row>
    <row r="403" spans="1:13">
      <c r="A403" s="12" t="s">
        <v>306</v>
      </c>
      <c r="B403" s="22" t="s">
        <v>10</v>
      </c>
      <c r="C403" s="22" t="s">
        <v>142</v>
      </c>
      <c r="D403" s="22" t="s">
        <v>33</v>
      </c>
      <c r="E403" s="44" t="s">
        <v>175</v>
      </c>
      <c r="F403" s="22" t="s">
        <v>56</v>
      </c>
      <c r="G403" s="22"/>
      <c r="H403" s="22" t="s">
        <v>75</v>
      </c>
      <c r="I403" s="72">
        <v>1129</v>
      </c>
      <c r="J403" s="23">
        <v>478385.9</v>
      </c>
      <c r="K403" s="23">
        <v>423636.61</v>
      </c>
      <c r="L403" s="228">
        <f t="shared" si="42"/>
        <v>88.5554131089566</v>
      </c>
      <c r="M403" s="138"/>
    </row>
    <row r="404" spans="1:13">
      <c r="A404" s="18" t="s">
        <v>177</v>
      </c>
      <c r="B404" s="19" t="s">
        <v>10</v>
      </c>
      <c r="C404" s="19" t="s">
        <v>142</v>
      </c>
      <c r="D404" s="19" t="s">
        <v>33</v>
      </c>
      <c r="E404" s="19" t="s">
        <v>178</v>
      </c>
      <c r="F404" s="19" t="s">
        <v>0</v>
      </c>
      <c r="G404" s="19"/>
      <c r="H404" s="19" t="s">
        <v>0</v>
      </c>
      <c r="I404" s="20" t="s">
        <v>0</v>
      </c>
      <c r="J404" s="21">
        <f t="shared" ref="J404:K407" si="43">J405</f>
        <v>4807915.6300000008</v>
      </c>
      <c r="K404" s="21">
        <f t="shared" si="43"/>
        <v>3097640.9299999997</v>
      </c>
      <c r="L404" s="9">
        <f t="shared" si="42"/>
        <v>64.427938599246986</v>
      </c>
      <c r="M404" s="137"/>
    </row>
    <row r="405" spans="1:13" ht="26">
      <c r="A405" s="17" t="s">
        <v>44</v>
      </c>
      <c r="B405" s="11" t="s">
        <v>10</v>
      </c>
      <c r="C405" s="11" t="s">
        <v>142</v>
      </c>
      <c r="D405" s="11" t="s">
        <v>33</v>
      </c>
      <c r="E405" s="11" t="s">
        <v>178</v>
      </c>
      <c r="F405" s="11" t="s">
        <v>45</v>
      </c>
      <c r="G405" s="11"/>
      <c r="H405" s="11" t="s">
        <v>0</v>
      </c>
      <c r="I405" s="15" t="s">
        <v>0</v>
      </c>
      <c r="J405" s="16">
        <f t="shared" si="43"/>
        <v>4807915.6300000008</v>
      </c>
      <c r="K405" s="16">
        <f t="shared" si="43"/>
        <v>3097640.9299999997</v>
      </c>
      <c r="L405" s="9">
        <f t="shared" si="42"/>
        <v>64.427938599246986</v>
      </c>
      <c r="M405" s="136"/>
    </row>
    <row r="406" spans="1:13" ht="26">
      <c r="A406" s="17" t="s">
        <v>46</v>
      </c>
      <c r="B406" s="11" t="s">
        <v>10</v>
      </c>
      <c r="C406" s="11" t="s">
        <v>142</v>
      </c>
      <c r="D406" s="11" t="s">
        <v>33</v>
      </c>
      <c r="E406" s="11" t="s">
        <v>178</v>
      </c>
      <c r="F406" s="11" t="s">
        <v>47</v>
      </c>
      <c r="G406" s="11"/>
      <c r="H406" s="11" t="s">
        <v>0</v>
      </c>
      <c r="I406" s="15" t="s">
        <v>0</v>
      </c>
      <c r="J406" s="16">
        <f t="shared" si="43"/>
        <v>4807915.6300000008</v>
      </c>
      <c r="K406" s="16">
        <f t="shared" si="43"/>
        <v>3097640.9299999997</v>
      </c>
      <c r="L406" s="9">
        <f t="shared" si="42"/>
        <v>64.427938599246986</v>
      </c>
      <c r="M406" s="136"/>
    </row>
    <row r="407" spans="1:13" ht="26">
      <c r="A407" s="10" t="s">
        <v>55</v>
      </c>
      <c r="B407" s="11" t="s">
        <v>10</v>
      </c>
      <c r="C407" s="11" t="s">
        <v>142</v>
      </c>
      <c r="D407" s="11" t="s">
        <v>33</v>
      </c>
      <c r="E407" s="11" t="s">
        <v>178</v>
      </c>
      <c r="F407" s="11" t="s">
        <v>56</v>
      </c>
      <c r="G407" s="11"/>
      <c r="H407" s="11" t="s">
        <v>0</v>
      </c>
      <c r="I407" s="15" t="s">
        <v>0</v>
      </c>
      <c r="J407" s="16">
        <f t="shared" si="43"/>
        <v>4807915.6300000008</v>
      </c>
      <c r="K407" s="16">
        <f t="shared" si="43"/>
        <v>3097640.9299999997</v>
      </c>
      <c r="L407" s="9">
        <f t="shared" si="42"/>
        <v>64.427938599246986</v>
      </c>
      <c r="M407" s="136"/>
    </row>
    <row r="408" spans="1:13">
      <c r="A408" s="12" t="s">
        <v>118</v>
      </c>
      <c r="B408" s="22" t="s">
        <v>10</v>
      </c>
      <c r="C408" s="22" t="s">
        <v>142</v>
      </c>
      <c r="D408" s="22" t="s">
        <v>33</v>
      </c>
      <c r="E408" s="44" t="s">
        <v>178</v>
      </c>
      <c r="F408" s="22" t="s">
        <v>56</v>
      </c>
      <c r="G408" s="22"/>
      <c r="H408" s="22" t="s">
        <v>75</v>
      </c>
      <c r="I408" s="72" t="s">
        <v>0</v>
      </c>
      <c r="J408" s="23">
        <f>J410+J409</f>
        <v>4807915.6300000008</v>
      </c>
      <c r="K408" s="23">
        <f>K410+K409</f>
        <v>3097640.9299999997</v>
      </c>
      <c r="L408" s="228">
        <f t="shared" si="42"/>
        <v>64.427938599246986</v>
      </c>
      <c r="M408" s="138"/>
    </row>
    <row r="409" spans="1:13" ht="26">
      <c r="A409" s="12" t="s">
        <v>120</v>
      </c>
      <c r="B409" s="22" t="s">
        <v>10</v>
      </c>
      <c r="C409" s="22" t="s">
        <v>142</v>
      </c>
      <c r="D409" s="22" t="s">
        <v>33</v>
      </c>
      <c r="E409" s="44" t="s">
        <v>178</v>
      </c>
      <c r="F409" s="22" t="s">
        <v>56</v>
      </c>
      <c r="G409" s="22"/>
      <c r="H409" s="22" t="s">
        <v>75</v>
      </c>
      <c r="I409" s="72">
        <v>1111</v>
      </c>
      <c r="J409" s="23">
        <v>203570.4</v>
      </c>
      <c r="K409" s="23">
        <v>203570.4</v>
      </c>
      <c r="L409" s="228">
        <f t="shared" si="42"/>
        <v>100</v>
      </c>
      <c r="M409" s="138"/>
    </row>
    <row r="410" spans="1:13">
      <c r="A410" s="12" t="s">
        <v>121</v>
      </c>
      <c r="B410" s="22" t="s">
        <v>10</v>
      </c>
      <c r="C410" s="22" t="s">
        <v>142</v>
      </c>
      <c r="D410" s="22" t="s">
        <v>33</v>
      </c>
      <c r="E410" s="44" t="s">
        <v>178</v>
      </c>
      <c r="F410" s="22" t="s">
        <v>56</v>
      </c>
      <c r="G410" s="22"/>
      <c r="H410" s="22" t="s">
        <v>75</v>
      </c>
      <c r="I410" s="72">
        <v>1129</v>
      </c>
      <c r="J410" s="23">
        <v>4604345.2300000004</v>
      </c>
      <c r="K410" s="23">
        <v>2894070.53</v>
      </c>
      <c r="L410" s="228">
        <f t="shared" si="42"/>
        <v>62.855202758112895</v>
      </c>
      <c r="M410" s="138"/>
    </row>
    <row r="411" spans="1:13" ht="27">
      <c r="A411" s="41" t="s">
        <v>179</v>
      </c>
      <c r="B411" s="40" t="s">
        <v>10</v>
      </c>
      <c r="C411" s="40" t="s">
        <v>142</v>
      </c>
      <c r="D411" s="40" t="s">
        <v>33</v>
      </c>
      <c r="E411" s="19" t="s">
        <v>180</v>
      </c>
      <c r="F411" s="40"/>
      <c r="G411" s="40"/>
      <c r="H411" s="40"/>
      <c r="I411" s="76"/>
      <c r="J411" s="42">
        <f t="shared" ref="J411:K413" si="44">J412</f>
        <v>796213.39999999991</v>
      </c>
      <c r="K411" s="42">
        <f t="shared" si="44"/>
        <v>118164.26</v>
      </c>
      <c r="L411" s="9">
        <f t="shared" si="42"/>
        <v>14.840777610625494</v>
      </c>
      <c r="M411" s="141"/>
    </row>
    <row r="412" spans="1:13" ht="26">
      <c r="A412" s="17" t="s">
        <v>44</v>
      </c>
      <c r="B412" s="25" t="s">
        <v>10</v>
      </c>
      <c r="C412" s="25" t="s">
        <v>142</v>
      </c>
      <c r="D412" s="25" t="s">
        <v>33</v>
      </c>
      <c r="E412" s="11" t="s">
        <v>180</v>
      </c>
      <c r="F412" s="25">
        <v>200</v>
      </c>
      <c r="G412" s="25"/>
      <c r="H412" s="25"/>
      <c r="I412" s="73"/>
      <c r="J412" s="27">
        <f t="shared" si="44"/>
        <v>796213.39999999991</v>
      </c>
      <c r="K412" s="27">
        <f t="shared" si="44"/>
        <v>118164.26</v>
      </c>
      <c r="L412" s="9">
        <f t="shared" si="42"/>
        <v>14.840777610625494</v>
      </c>
      <c r="M412" s="139"/>
    </row>
    <row r="413" spans="1:13" ht="26">
      <c r="A413" s="17" t="s">
        <v>46</v>
      </c>
      <c r="B413" s="25" t="s">
        <v>10</v>
      </c>
      <c r="C413" s="25" t="s">
        <v>142</v>
      </c>
      <c r="D413" s="25" t="s">
        <v>33</v>
      </c>
      <c r="E413" s="11" t="s">
        <v>180</v>
      </c>
      <c r="F413" s="25">
        <v>240</v>
      </c>
      <c r="G413" s="25"/>
      <c r="H413" s="25"/>
      <c r="I413" s="73"/>
      <c r="J413" s="27">
        <f t="shared" si="44"/>
        <v>796213.39999999991</v>
      </c>
      <c r="K413" s="27">
        <f t="shared" si="44"/>
        <v>118164.26</v>
      </c>
      <c r="L413" s="9">
        <f t="shared" si="42"/>
        <v>14.840777610625494</v>
      </c>
      <c r="M413" s="139"/>
    </row>
    <row r="414" spans="1:13" ht="26">
      <c r="A414" s="10" t="s">
        <v>55</v>
      </c>
      <c r="B414" s="25" t="s">
        <v>10</v>
      </c>
      <c r="C414" s="25" t="s">
        <v>142</v>
      </c>
      <c r="D414" s="25" t="s">
        <v>33</v>
      </c>
      <c r="E414" s="11" t="s">
        <v>180</v>
      </c>
      <c r="F414" s="25">
        <v>244</v>
      </c>
      <c r="G414" s="25"/>
      <c r="H414" s="25"/>
      <c r="I414" s="73"/>
      <c r="J414" s="27">
        <f>J422+J425</f>
        <v>796213.39999999991</v>
      </c>
      <c r="K414" s="27">
        <f>K422+K425</f>
        <v>118164.26</v>
      </c>
      <c r="L414" s="9">
        <f t="shared" si="42"/>
        <v>14.840777610625494</v>
      </c>
      <c r="M414" s="139"/>
    </row>
    <row r="415" spans="1:13" hidden="1">
      <c r="A415" s="71" t="s">
        <v>78</v>
      </c>
      <c r="B415" s="22" t="s">
        <v>10</v>
      </c>
      <c r="C415" s="22" t="s">
        <v>142</v>
      </c>
      <c r="D415" s="22" t="s">
        <v>33</v>
      </c>
      <c r="E415" s="44" t="s">
        <v>180</v>
      </c>
      <c r="F415" s="22">
        <v>244</v>
      </c>
      <c r="G415" s="22"/>
      <c r="H415" s="22">
        <v>222</v>
      </c>
      <c r="I415" s="72"/>
      <c r="J415" s="31"/>
      <c r="K415" s="31"/>
      <c r="L415" s="9" t="e">
        <f t="shared" si="42"/>
        <v>#DIV/0!</v>
      </c>
      <c r="M415" s="134"/>
    </row>
    <row r="416" spans="1:13" hidden="1">
      <c r="A416" s="71" t="s">
        <v>176</v>
      </c>
      <c r="B416" s="22" t="s">
        <v>10</v>
      </c>
      <c r="C416" s="22" t="s">
        <v>142</v>
      </c>
      <c r="D416" s="22" t="s">
        <v>33</v>
      </c>
      <c r="E416" s="44" t="s">
        <v>180</v>
      </c>
      <c r="F416" s="22">
        <v>244</v>
      </c>
      <c r="G416" s="22"/>
      <c r="H416" s="22">
        <v>222</v>
      </c>
      <c r="I416" s="72">
        <v>1125</v>
      </c>
      <c r="J416" s="31"/>
      <c r="K416" s="31"/>
      <c r="L416" s="9" t="e">
        <f t="shared" si="42"/>
        <v>#DIV/0!</v>
      </c>
      <c r="M416" s="134"/>
    </row>
    <row r="417" spans="1:13" hidden="1">
      <c r="A417" s="79"/>
      <c r="B417" s="30"/>
      <c r="C417" s="30"/>
      <c r="D417" s="30"/>
      <c r="E417" s="55"/>
      <c r="F417" s="30"/>
      <c r="G417" s="30"/>
      <c r="H417" s="30"/>
      <c r="I417" s="74"/>
      <c r="J417" s="31"/>
      <c r="K417" s="31"/>
      <c r="L417" s="9" t="e">
        <f t="shared" si="42"/>
        <v>#DIV/0!</v>
      </c>
      <c r="M417" s="134"/>
    </row>
    <row r="418" spans="1:13" hidden="1">
      <c r="A418" s="71" t="s">
        <v>82</v>
      </c>
      <c r="B418" s="22" t="s">
        <v>10</v>
      </c>
      <c r="C418" s="22" t="s">
        <v>142</v>
      </c>
      <c r="D418" s="22" t="s">
        <v>33</v>
      </c>
      <c r="E418" s="44" t="s">
        <v>180</v>
      </c>
      <c r="F418" s="22">
        <v>244</v>
      </c>
      <c r="G418" s="22"/>
      <c r="H418" s="22">
        <v>223</v>
      </c>
      <c r="I418" s="72"/>
      <c r="J418" s="31"/>
      <c r="K418" s="31"/>
      <c r="L418" s="9" t="e">
        <f t="shared" si="42"/>
        <v>#DIV/0!</v>
      </c>
      <c r="M418" s="134"/>
    </row>
    <row r="419" spans="1:13" hidden="1">
      <c r="A419" s="71" t="s">
        <v>305</v>
      </c>
      <c r="B419" s="22" t="s">
        <v>10</v>
      </c>
      <c r="C419" s="22" t="s">
        <v>142</v>
      </c>
      <c r="D419" s="22" t="s">
        <v>33</v>
      </c>
      <c r="E419" s="44" t="s">
        <v>180</v>
      </c>
      <c r="F419" s="22">
        <v>244</v>
      </c>
      <c r="G419" s="22"/>
      <c r="H419" s="22">
        <v>223</v>
      </c>
      <c r="I419" s="72">
        <v>1127</v>
      </c>
      <c r="J419" s="31"/>
      <c r="K419" s="31"/>
      <c r="L419" s="9" t="e">
        <f t="shared" si="42"/>
        <v>#DIV/0!</v>
      </c>
      <c r="M419" s="134"/>
    </row>
    <row r="420" spans="1:13" hidden="1">
      <c r="A420" s="29"/>
      <c r="B420" s="30"/>
      <c r="C420" s="30"/>
      <c r="D420" s="30"/>
      <c r="E420" s="30"/>
      <c r="F420" s="30"/>
      <c r="G420" s="30"/>
      <c r="H420" s="30"/>
      <c r="I420" s="74"/>
      <c r="J420" s="31"/>
      <c r="K420" s="31"/>
      <c r="L420" s="9" t="e">
        <f t="shared" si="42"/>
        <v>#DIV/0!</v>
      </c>
      <c r="M420" s="134"/>
    </row>
    <row r="421" spans="1:13" hidden="1">
      <c r="A421" s="29"/>
      <c r="B421" s="30"/>
      <c r="C421" s="30"/>
      <c r="D421" s="30"/>
      <c r="E421" s="30"/>
      <c r="F421" s="30"/>
      <c r="G421" s="30"/>
      <c r="H421" s="30"/>
      <c r="I421" s="74"/>
      <c r="J421" s="31"/>
      <c r="K421" s="31"/>
      <c r="L421" s="9" t="e">
        <f t="shared" si="42"/>
        <v>#DIV/0!</v>
      </c>
      <c r="M421" s="134"/>
    </row>
    <row r="422" spans="1:13">
      <c r="A422" s="12" t="s">
        <v>118</v>
      </c>
      <c r="B422" s="22" t="s">
        <v>10</v>
      </c>
      <c r="C422" s="22" t="s">
        <v>142</v>
      </c>
      <c r="D422" s="22" t="s">
        <v>33</v>
      </c>
      <c r="E422" s="44" t="s">
        <v>180</v>
      </c>
      <c r="F422" s="22">
        <v>244</v>
      </c>
      <c r="G422" s="22"/>
      <c r="H422" s="22">
        <v>225</v>
      </c>
      <c r="I422" s="72"/>
      <c r="J422" s="23">
        <f>J423+J424</f>
        <v>286933.34999999998</v>
      </c>
      <c r="K422" s="23">
        <f>K423+K424</f>
        <v>118164.26</v>
      </c>
      <c r="L422" s="228">
        <f t="shared" si="42"/>
        <v>41.181779671132688</v>
      </c>
      <c r="M422" s="138"/>
    </row>
    <row r="423" spans="1:13" ht="26">
      <c r="A423" s="12" t="s">
        <v>120</v>
      </c>
      <c r="B423" s="22" t="s">
        <v>10</v>
      </c>
      <c r="C423" s="22" t="s">
        <v>142</v>
      </c>
      <c r="D423" s="22" t="s">
        <v>33</v>
      </c>
      <c r="E423" s="44" t="s">
        <v>180</v>
      </c>
      <c r="F423" s="22">
        <v>244</v>
      </c>
      <c r="G423" s="22"/>
      <c r="H423" s="22">
        <v>225</v>
      </c>
      <c r="I423" s="72">
        <v>1111</v>
      </c>
      <c r="J423" s="23">
        <v>156520.65</v>
      </c>
      <c r="K423" s="23">
        <v>118164.26</v>
      </c>
      <c r="L423" s="228">
        <f t="shared" si="42"/>
        <v>75.49435809268617</v>
      </c>
      <c r="M423" s="138"/>
    </row>
    <row r="424" spans="1:13">
      <c r="A424" s="12" t="s">
        <v>121</v>
      </c>
      <c r="B424" s="22" t="s">
        <v>10</v>
      </c>
      <c r="C424" s="22" t="s">
        <v>142</v>
      </c>
      <c r="D424" s="22" t="s">
        <v>33</v>
      </c>
      <c r="E424" s="44" t="s">
        <v>180</v>
      </c>
      <c r="F424" s="22">
        <v>244</v>
      </c>
      <c r="G424" s="22"/>
      <c r="H424" s="22">
        <v>225</v>
      </c>
      <c r="I424" s="72">
        <v>1129</v>
      </c>
      <c r="J424" s="23">
        <v>130412.7</v>
      </c>
      <c r="K424" s="92"/>
      <c r="L424" s="228">
        <f t="shared" si="42"/>
        <v>0</v>
      </c>
      <c r="M424" s="142"/>
    </row>
    <row r="425" spans="1:13">
      <c r="A425" s="12" t="s">
        <v>255</v>
      </c>
      <c r="B425" s="22" t="s">
        <v>10</v>
      </c>
      <c r="C425" s="22" t="s">
        <v>142</v>
      </c>
      <c r="D425" s="22" t="s">
        <v>33</v>
      </c>
      <c r="E425" s="44" t="s">
        <v>180</v>
      </c>
      <c r="F425" s="22">
        <v>244</v>
      </c>
      <c r="G425" s="22"/>
      <c r="H425" s="22">
        <v>226</v>
      </c>
      <c r="I425" s="72"/>
      <c r="J425" s="23">
        <f>J426</f>
        <v>509280.05</v>
      </c>
      <c r="K425" s="92"/>
      <c r="L425" s="228">
        <f t="shared" si="42"/>
        <v>0</v>
      </c>
      <c r="M425" s="142"/>
    </row>
    <row r="426" spans="1:13">
      <c r="A426" s="12" t="s">
        <v>97</v>
      </c>
      <c r="B426" s="22" t="s">
        <v>10</v>
      </c>
      <c r="C426" s="22" t="s">
        <v>142</v>
      </c>
      <c r="D426" s="22" t="s">
        <v>33</v>
      </c>
      <c r="E426" s="44" t="s">
        <v>180</v>
      </c>
      <c r="F426" s="22">
        <v>244</v>
      </c>
      <c r="G426" s="22"/>
      <c r="H426" s="22">
        <v>226</v>
      </c>
      <c r="I426" s="72">
        <v>1140</v>
      </c>
      <c r="J426" s="23">
        <v>509280.05</v>
      </c>
      <c r="K426" s="92"/>
      <c r="L426" s="228">
        <f t="shared" si="42"/>
        <v>0</v>
      </c>
      <c r="M426" s="142"/>
    </row>
    <row r="427" spans="1:13">
      <c r="A427" s="18" t="s">
        <v>181</v>
      </c>
      <c r="B427" s="19" t="s">
        <v>10</v>
      </c>
      <c r="C427" s="19" t="s">
        <v>142</v>
      </c>
      <c r="D427" s="19" t="s">
        <v>33</v>
      </c>
      <c r="E427" s="19" t="s">
        <v>182</v>
      </c>
      <c r="F427" s="19" t="s">
        <v>0</v>
      </c>
      <c r="G427" s="19"/>
      <c r="H427" s="19" t="s">
        <v>0</v>
      </c>
      <c r="I427" s="20" t="s">
        <v>0</v>
      </c>
      <c r="J427" s="21">
        <f t="shared" ref="J427:K429" si="45">J428</f>
        <v>17065735.309999999</v>
      </c>
      <c r="K427" s="21">
        <f t="shared" si="45"/>
        <v>12731208.619999999</v>
      </c>
      <c r="L427" s="9">
        <f t="shared" si="42"/>
        <v>74.600996609503838</v>
      </c>
      <c r="M427" s="256"/>
    </row>
    <row r="428" spans="1:13" ht="26">
      <c r="A428" s="17" t="s">
        <v>44</v>
      </c>
      <c r="B428" s="11" t="s">
        <v>10</v>
      </c>
      <c r="C428" s="11" t="s">
        <v>142</v>
      </c>
      <c r="D428" s="11" t="s">
        <v>33</v>
      </c>
      <c r="E428" s="11" t="s">
        <v>182</v>
      </c>
      <c r="F428" s="11" t="s">
        <v>45</v>
      </c>
      <c r="G428" s="11"/>
      <c r="H428" s="11" t="s">
        <v>0</v>
      </c>
      <c r="I428" s="15" t="s">
        <v>0</v>
      </c>
      <c r="J428" s="16">
        <f t="shared" si="45"/>
        <v>17065735.309999999</v>
      </c>
      <c r="K428" s="16">
        <f t="shared" si="45"/>
        <v>12731208.619999999</v>
      </c>
      <c r="L428" s="9">
        <f t="shared" si="42"/>
        <v>74.600996609503838</v>
      </c>
      <c r="M428" s="255"/>
    </row>
    <row r="429" spans="1:13" ht="26">
      <c r="A429" s="17" t="s">
        <v>46</v>
      </c>
      <c r="B429" s="11" t="s">
        <v>10</v>
      </c>
      <c r="C429" s="11" t="s">
        <v>142</v>
      </c>
      <c r="D429" s="11" t="s">
        <v>33</v>
      </c>
      <c r="E429" s="11" t="s">
        <v>182</v>
      </c>
      <c r="F429" s="11" t="s">
        <v>47</v>
      </c>
      <c r="G429" s="11"/>
      <c r="H429" s="11" t="s">
        <v>0</v>
      </c>
      <c r="I429" s="15" t="s">
        <v>0</v>
      </c>
      <c r="J429" s="16">
        <f t="shared" si="45"/>
        <v>17065735.309999999</v>
      </c>
      <c r="K429" s="16">
        <f t="shared" si="45"/>
        <v>12731208.619999999</v>
      </c>
      <c r="L429" s="9">
        <f t="shared" si="42"/>
        <v>74.600996609503838</v>
      </c>
      <c r="M429" s="255"/>
    </row>
    <row r="430" spans="1:13" ht="26">
      <c r="A430" s="10" t="s">
        <v>55</v>
      </c>
      <c r="B430" s="11" t="s">
        <v>10</v>
      </c>
      <c r="C430" s="11" t="s">
        <v>142</v>
      </c>
      <c r="D430" s="11" t="s">
        <v>33</v>
      </c>
      <c r="E430" s="11" t="s">
        <v>182</v>
      </c>
      <c r="F430" s="11" t="s">
        <v>56</v>
      </c>
      <c r="G430" s="11"/>
      <c r="H430" s="11" t="s">
        <v>0</v>
      </c>
      <c r="I430" s="15" t="s">
        <v>0</v>
      </c>
      <c r="J430" s="16">
        <f>J435+J439+J437+J433+J431</f>
        <v>17065735.309999999</v>
      </c>
      <c r="K430" s="16">
        <f>K435+K439+K437+K433+K431</f>
        <v>12731208.619999999</v>
      </c>
      <c r="L430" s="9">
        <f t="shared" si="42"/>
        <v>74.600996609503838</v>
      </c>
      <c r="M430" s="255"/>
    </row>
    <row r="431" spans="1:13">
      <c r="A431" s="71" t="s">
        <v>78</v>
      </c>
      <c r="B431" s="22" t="s">
        <v>10</v>
      </c>
      <c r="C431" s="22" t="s">
        <v>142</v>
      </c>
      <c r="D431" s="22" t="s">
        <v>33</v>
      </c>
      <c r="E431" s="22" t="s">
        <v>182</v>
      </c>
      <c r="F431" s="22" t="s">
        <v>56</v>
      </c>
      <c r="G431" s="44"/>
      <c r="H431" s="44">
        <v>222</v>
      </c>
      <c r="I431" s="46"/>
      <c r="J431" s="45">
        <f>J432</f>
        <v>300000</v>
      </c>
      <c r="K431" s="92"/>
      <c r="L431" s="228">
        <f t="shared" si="42"/>
        <v>0</v>
      </c>
      <c r="M431" s="142"/>
    </row>
    <row r="432" spans="1:13">
      <c r="A432" s="71" t="s">
        <v>176</v>
      </c>
      <c r="B432" s="22" t="s">
        <v>10</v>
      </c>
      <c r="C432" s="22" t="s">
        <v>142</v>
      </c>
      <c r="D432" s="22" t="s">
        <v>33</v>
      </c>
      <c r="E432" s="22" t="s">
        <v>182</v>
      </c>
      <c r="F432" s="22" t="s">
        <v>56</v>
      </c>
      <c r="G432" s="44"/>
      <c r="H432" s="44">
        <v>222</v>
      </c>
      <c r="I432" s="46">
        <v>1125</v>
      </c>
      <c r="J432" s="45">
        <v>300000</v>
      </c>
      <c r="K432" s="92"/>
      <c r="L432" s="228">
        <f t="shared" si="42"/>
        <v>0</v>
      </c>
      <c r="M432" s="142"/>
    </row>
    <row r="433" spans="1:28">
      <c r="A433" s="71" t="s">
        <v>421</v>
      </c>
      <c r="B433" s="22" t="s">
        <v>10</v>
      </c>
      <c r="C433" s="22" t="s">
        <v>142</v>
      </c>
      <c r="D433" s="22" t="s">
        <v>33</v>
      </c>
      <c r="E433" s="22" t="s">
        <v>182</v>
      </c>
      <c r="F433" s="22" t="s">
        <v>56</v>
      </c>
      <c r="G433" s="44"/>
      <c r="H433" s="44">
        <v>225</v>
      </c>
      <c r="I433" s="46"/>
      <c r="J433" s="45">
        <f>J434</f>
        <v>5387657.0599999996</v>
      </c>
      <c r="K433" s="45">
        <f>K434</f>
        <v>5384622.2599999998</v>
      </c>
      <c r="L433" s="228">
        <f t="shared" si="42"/>
        <v>99.943671247701872</v>
      </c>
      <c r="M433" s="140"/>
    </row>
    <row r="434" spans="1:28" ht="26">
      <c r="A434" s="71" t="s">
        <v>119</v>
      </c>
      <c r="B434" s="22" t="s">
        <v>10</v>
      </c>
      <c r="C434" s="22" t="s">
        <v>142</v>
      </c>
      <c r="D434" s="22" t="s">
        <v>33</v>
      </c>
      <c r="E434" s="22" t="s">
        <v>182</v>
      </c>
      <c r="F434" s="22" t="s">
        <v>56</v>
      </c>
      <c r="G434" s="44"/>
      <c r="H434" s="44">
        <v>225</v>
      </c>
      <c r="I434" s="46">
        <v>1105</v>
      </c>
      <c r="J434" s="45">
        <v>5387657.0599999996</v>
      </c>
      <c r="K434" s="45">
        <v>5384622.2599999998</v>
      </c>
      <c r="L434" s="228">
        <f t="shared" si="42"/>
        <v>99.943671247701872</v>
      </c>
      <c r="M434" s="140"/>
    </row>
    <row r="435" spans="1:28">
      <c r="A435" s="12" t="s">
        <v>57</v>
      </c>
      <c r="B435" s="22" t="s">
        <v>10</v>
      </c>
      <c r="C435" s="22" t="s">
        <v>142</v>
      </c>
      <c r="D435" s="22" t="s">
        <v>33</v>
      </c>
      <c r="E435" s="22" t="s">
        <v>182</v>
      </c>
      <c r="F435" s="22" t="s">
        <v>56</v>
      </c>
      <c r="G435" s="22"/>
      <c r="H435" s="22" t="s">
        <v>58</v>
      </c>
      <c r="I435" s="72" t="s">
        <v>0</v>
      </c>
      <c r="J435" s="23">
        <f>J436</f>
        <v>3849547.15</v>
      </c>
      <c r="K435" s="23">
        <f>K436</f>
        <v>902388.4</v>
      </c>
      <c r="L435" s="228">
        <f t="shared" ref="L435:L452" si="46">K435/J435*100</f>
        <v>23.441416998879987</v>
      </c>
      <c r="M435" s="138"/>
    </row>
    <row r="436" spans="1:28">
      <c r="A436" s="12" t="s">
        <v>145</v>
      </c>
      <c r="B436" s="22" t="s">
        <v>10</v>
      </c>
      <c r="C436" s="22" t="s">
        <v>142</v>
      </c>
      <c r="D436" s="22" t="s">
        <v>33</v>
      </c>
      <c r="E436" s="22" t="s">
        <v>182</v>
      </c>
      <c r="F436" s="22" t="s">
        <v>56</v>
      </c>
      <c r="G436" s="22"/>
      <c r="H436" s="22" t="s">
        <v>58</v>
      </c>
      <c r="I436" s="72" t="s">
        <v>98</v>
      </c>
      <c r="J436" s="23">
        <v>3849547.15</v>
      </c>
      <c r="K436" s="23">
        <v>902388.4</v>
      </c>
      <c r="L436" s="228">
        <f t="shared" si="46"/>
        <v>23.441416998879987</v>
      </c>
      <c r="M436" s="138"/>
    </row>
    <row r="437" spans="1:28">
      <c r="A437" s="12" t="s">
        <v>137</v>
      </c>
      <c r="B437" s="22" t="s">
        <v>10</v>
      </c>
      <c r="C437" s="22" t="s">
        <v>142</v>
      </c>
      <c r="D437" s="22" t="s">
        <v>33</v>
      </c>
      <c r="E437" s="22" t="s">
        <v>182</v>
      </c>
      <c r="F437" s="22" t="s">
        <v>56</v>
      </c>
      <c r="G437" s="22"/>
      <c r="H437" s="22">
        <v>310</v>
      </c>
      <c r="I437" s="72"/>
      <c r="J437" s="23">
        <f>J438</f>
        <v>6717628.2400000002</v>
      </c>
      <c r="K437" s="23">
        <f>K438</f>
        <v>5752590.46</v>
      </c>
      <c r="L437" s="228">
        <f t="shared" si="46"/>
        <v>85.634248494822927</v>
      </c>
      <c r="M437" s="138"/>
    </row>
    <row r="438" spans="1:28">
      <c r="A438" s="12" t="s">
        <v>138</v>
      </c>
      <c r="B438" s="22" t="s">
        <v>10</v>
      </c>
      <c r="C438" s="22" t="s">
        <v>142</v>
      </c>
      <c r="D438" s="22" t="s">
        <v>33</v>
      </c>
      <c r="E438" s="22" t="s">
        <v>182</v>
      </c>
      <c r="F438" s="22" t="s">
        <v>56</v>
      </c>
      <c r="G438" s="22"/>
      <c r="H438" s="22">
        <v>310</v>
      </c>
      <c r="I438" s="72">
        <v>1116</v>
      </c>
      <c r="J438" s="23">
        <v>6717628.2400000002</v>
      </c>
      <c r="K438" s="23">
        <v>5752590.46</v>
      </c>
      <c r="L438" s="228">
        <f t="shared" si="46"/>
        <v>85.634248494822927</v>
      </c>
      <c r="M438" s="138"/>
    </row>
    <row r="439" spans="1:28">
      <c r="A439" s="12" t="s">
        <v>52</v>
      </c>
      <c r="B439" s="22" t="s">
        <v>10</v>
      </c>
      <c r="C439" s="22" t="s">
        <v>142</v>
      </c>
      <c r="D439" s="22" t="s">
        <v>33</v>
      </c>
      <c r="E439" s="22" t="s">
        <v>182</v>
      </c>
      <c r="F439" s="22" t="s">
        <v>56</v>
      </c>
      <c r="G439" s="22"/>
      <c r="H439" s="22" t="s">
        <v>53</v>
      </c>
      <c r="I439" s="72" t="s">
        <v>0</v>
      </c>
      <c r="J439" s="23">
        <f>J440+J441</f>
        <v>810902.86</v>
      </c>
      <c r="K439" s="23">
        <f>K440+K441</f>
        <v>691607.5</v>
      </c>
      <c r="L439" s="228">
        <f t="shared" si="46"/>
        <v>85.288575748764785</v>
      </c>
      <c r="M439" s="138"/>
    </row>
    <row r="440" spans="1:28">
      <c r="A440" s="12" t="s">
        <v>281</v>
      </c>
      <c r="B440" s="22" t="s">
        <v>10</v>
      </c>
      <c r="C440" s="22" t="s">
        <v>142</v>
      </c>
      <c r="D440" s="22" t="s">
        <v>33</v>
      </c>
      <c r="E440" s="22" t="s">
        <v>182</v>
      </c>
      <c r="F440" s="22" t="s">
        <v>56</v>
      </c>
      <c r="G440" s="22"/>
      <c r="H440" s="22">
        <v>344</v>
      </c>
      <c r="I440" s="72">
        <v>1112</v>
      </c>
      <c r="J440" s="23">
        <v>750000</v>
      </c>
      <c r="K440" s="23">
        <v>672500</v>
      </c>
      <c r="L440" s="228">
        <f t="shared" si="46"/>
        <v>89.666666666666657</v>
      </c>
      <c r="M440" s="138"/>
    </row>
    <row r="441" spans="1:28" ht="26">
      <c r="A441" s="81" t="s">
        <v>263</v>
      </c>
      <c r="B441" s="22" t="s">
        <v>10</v>
      </c>
      <c r="C441" s="22" t="s">
        <v>142</v>
      </c>
      <c r="D441" s="22" t="s">
        <v>33</v>
      </c>
      <c r="E441" s="22" t="s">
        <v>182</v>
      </c>
      <c r="F441" s="22" t="s">
        <v>56</v>
      </c>
      <c r="G441" s="22"/>
      <c r="H441" s="22">
        <v>346</v>
      </c>
      <c r="I441" s="72" t="s">
        <v>54</v>
      </c>
      <c r="J441" s="23">
        <v>60902.86</v>
      </c>
      <c r="K441" s="23">
        <v>19107.5</v>
      </c>
      <c r="L441" s="228">
        <f t="shared" si="46"/>
        <v>31.373731874003948</v>
      </c>
      <c r="M441" s="138"/>
      <c r="N441" s="244"/>
      <c r="O441" s="244"/>
      <c r="P441" s="201"/>
      <c r="Q441" s="201"/>
      <c r="R441" s="201"/>
      <c r="S441" s="201"/>
      <c r="T441" s="201"/>
      <c r="U441" s="201"/>
      <c r="V441" s="201"/>
      <c r="W441" s="201"/>
      <c r="X441" s="201"/>
      <c r="Y441" s="201"/>
      <c r="Z441" s="201"/>
      <c r="AA441" s="201"/>
      <c r="AB441" s="201"/>
    </row>
    <row r="442" spans="1:28" ht="40.5">
      <c r="A442" s="226" t="s">
        <v>445</v>
      </c>
      <c r="B442" s="224">
        <v>803</v>
      </c>
      <c r="C442" s="147" t="s">
        <v>142</v>
      </c>
      <c r="D442" s="147" t="s">
        <v>33</v>
      </c>
      <c r="E442" s="147" t="s">
        <v>453</v>
      </c>
      <c r="F442" s="195"/>
      <c r="G442" s="196"/>
      <c r="H442" s="197"/>
      <c r="I442" s="197"/>
      <c r="J442" s="42">
        <f t="shared" ref="J442:K446" si="47">J443</f>
        <v>1500000</v>
      </c>
      <c r="K442" s="42">
        <f t="shared" si="47"/>
        <v>1500000</v>
      </c>
      <c r="L442" s="9">
        <f t="shared" si="46"/>
        <v>100</v>
      </c>
      <c r="M442" s="141"/>
      <c r="N442" s="202"/>
      <c r="O442" s="202"/>
      <c r="P442" s="202"/>
      <c r="Q442" s="202"/>
      <c r="R442" s="202"/>
      <c r="S442" s="203"/>
      <c r="T442" s="203"/>
      <c r="U442" s="204"/>
      <c r="V442" s="203"/>
      <c r="W442" s="204"/>
      <c r="X442" s="204"/>
      <c r="Y442" s="204"/>
      <c r="Z442" s="204"/>
      <c r="AA442" s="204"/>
      <c r="AB442" s="204"/>
    </row>
    <row r="443" spans="1:28" ht="26">
      <c r="A443" s="225" t="s">
        <v>44</v>
      </c>
      <c r="B443" s="148">
        <v>803</v>
      </c>
      <c r="C443" s="148" t="s">
        <v>142</v>
      </c>
      <c r="D443" s="148" t="s">
        <v>33</v>
      </c>
      <c r="E443" s="148" t="s">
        <v>453</v>
      </c>
      <c r="F443" s="150">
        <v>200</v>
      </c>
      <c r="G443" s="198"/>
      <c r="H443" s="199"/>
      <c r="I443" s="199"/>
      <c r="J443" s="27">
        <f t="shared" si="47"/>
        <v>1500000</v>
      </c>
      <c r="K443" s="27">
        <f t="shared" si="47"/>
        <v>1500000</v>
      </c>
      <c r="L443" s="9">
        <f t="shared" si="46"/>
        <v>100</v>
      </c>
      <c r="M443" s="139"/>
      <c r="N443" s="202"/>
      <c r="O443" s="202"/>
      <c r="P443" s="202"/>
      <c r="Q443" s="202"/>
      <c r="R443" s="202"/>
      <c r="S443" s="203"/>
      <c r="T443" s="203"/>
      <c r="U443" s="204"/>
      <c r="V443" s="203"/>
      <c r="W443" s="204"/>
      <c r="X443" s="204"/>
      <c r="Y443" s="204"/>
      <c r="Z443" s="204"/>
      <c r="AA443" s="204"/>
      <c r="AB443" s="204"/>
    </row>
    <row r="444" spans="1:28" ht="26">
      <c r="A444" s="114" t="s">
        <v>46</v>
      </c>
      <c r="B444" s="148">
        <v>803</v>
      </c>
      <c r="C444" s="148" t="s">
        <v>142</v>
      </c>
      <c r="D444" s="148" t="s">
        <v>33</v>
      </c>
      <c r="E444" s="148" t="s">
        <v>453</v>
      </c>
      <c r="F444" s="150">
        <v>240</v>
      </c>
      <c r="G444" s="198"/>
      <c r="H444" s="199"/>
      <c r="I444" s="199"/>
      <c r="J444" s="27">
        <f t="shared" si="47"/>
        <v>1500000</v>
      </c>
      <c r="K444" s="27">
        <f t="shared" si="47"/>
        <v>1500000</v>
      </c>
      <c r="L444" s="9">
        <f t="shared" si="46"/>
        <v>100</v>
      </c>
      <c r="M444" s="139"/>
      <c r="N444" s="202"/>
      <c r="O444" s="202"/>
      <c r="P444" s="202"/>
      <c r="Q444" s="202"/>
      <c r="R444" s="202"/>
      <c r="S444" s="203"/>
      <c r="T444" s="203"/>
      <c r="U444" s="204"/>
      <c r="V444" s="203"/>
      <c r="W444" s="204"/>
      <c r="X444" s="204"/>
      <c r="Y444" s="204"/>
      <c r="Z444" s="204"/>
      <c r="AA444" s="204"/>
      <c r="AB444" s="204"/>
    </row>
    <row r="445" spans="1:28" ht="26">
      <c r="A445" s="119" t="s">
        <v>55</v>
      </c>
      <c r="B445" s="148">
        <v>803</v>
      </c>
      <c r="C445" s="148" t="s">
        <v>142</v>
      </c>
      <c r="D445" s="148" t="s">
        <v>33</v>
      </c>
      <c r="E445" s="148" t="s">
        <v>453</v>
      </c>
      <c r="F445" s="150">
        <v>244</v>
      </c>
      <c r="G445" s="198"/>
      <c r="H445" s="199"/>
      <c r="I445" s="199"/>
      <c r="J445" s="27">
        <f t="shared" si="47"/>
        <v>1500000</v>
      </c>
      <c r="K445" s="27">
        <f t="shared" si="47"/>
        <v>1500000</v>
      </c>
      <c r="L445" s="9">
        <f t="shared" si="46"/>
        <v>100</v>
      </c>
      <c r="M445" s="139"/>
      <c r="N445" s="202"/>
      <c r="O445" s="202"/>
      <c r="P445" s="202"/>
      <c r="Q445" s="202"/>
      <c r="R445" s="202"/>
      <c r="S445" s="203"/>
      <c r="T445" s="203"/>
      <c r="U445" s="204"/>
      <c r="V445" s="203"/>
      <c r="W445" s="204"/>
      <c r="X445" s="204"/>
      <c r="Y445" s="204"/>
      <c r="Z445" s="204"/>
      <c r="AA445" s="204"/>
      <c r="AB445" s="204"/>
    </row>
    <row r="446" spans="1:28">
      <c r="A446" s="152" t="s">
        <v>255</v>
      </c>
      <c r="B446" s="123">
        <v>803</v>
      </c>
      <c r="C446" s="123" t="s">
        <v>142</v>
      </c>
      <c r="D446" s="123" t="s">
        <v>33</v>
      </c>
      <c r="E446" s="123" t="s">
        <v>453</v>
      </c>
      <c r="F446" s="153">
        <v>244</v>
      </c>
      <c r="G446" s="152">
        <v>226</v>
      </c>
      <c r="H446" s="200"/>
      <c r="I446" s="200"/>
      <c r="J446" s="23">
        <f t="shared" si="47"/>
        <v>1500000</v>
      </c>
      <c r="K446" s="23">
        <f t="shared" si="47"/>
        <v>1500000</v>
      </c>
      <c r="L446" s="228">
        <f t="shared" si="46"/>
        <v>100</v>
      </c>
      <c r="M446" s="138"/>
      <c r="N446" s="202"/>
      <c r="O446" s="202"/>
      <c r="P446" s="202"/>
      <c r="Q446" s="202"/>
      <c r="R446" s="202"/>
      <c r="S446" s="203"/>
      <c r="T446" s="203"/>
      <c r="U446" s="204"/>
      <c r="V446" s="203"/>
      <c r="W446" s="204"/>
      <c r="X446" s="204"/>
      <c r="Y446" s="204"/>
      <c r="Z446" s="204"/>
      <c r="AA446" s="204"/>
      <c r="AB446" s="204"/>
    </row>
    <row r="447" spans="1:28">
      <c r="A447" s="152" t="s">
        <v>191</v>
      </c>
      <c r="B447" s="123">
        <v>803</v>
      </c>
      <c r="C447" s="123" t="s">
        <v>142</v>
      </c>
      <c r="D447" s="123" t="s">
        <v>33</v>
      </c>
      <c r="E447" s="123" t="s">
        <v>453</v>
      </c>
      <c r="F447" s="153">
        <v>244</v>
      </c>
      <c r="G447" s="152">
        <v>226</v>
      </c>
      <c r="H447" s="200"/>
      <c r="I447" s="200">
        <v>1140</v>
      </c>
      <c r="J447" s="23">
        <v>1500000</v>
      </c>
      <c r="K447" s="23">
        <v>1500000</v>
      </c>
      <c r="L447" s="228">
        <f t="shared" si="46"/>
        <v>100</v>
      </c>
      <c r="M447" s="138"/>
      <c r="N447" s="202"/>
      <c r="O447" s="202"/>
      <c r="P447" s="202"/>
      <c r="Q447" s="202"/>
      <c r="R447" s="202"/>
      <c r="S447" s="203"/>
      <c r="T447" s="203"/>
      <c r="U447" s="204"/>
      <c r="V447" s="203"/>
      <c r="W447" s="204"/>
      <c r="X447" s="204"/>
      <c r="Y447" s="204"/>
      <c r="Z447" s="204"/>
      <c r="AA447" s="204"/>
      <c r="AB447" s="204"/>
    </row>
    <row r="448" spans="1:28" ht="54">
      <c r="A448" s="194" t="s">
        <v>454</v>
      </c>
      <c r="B448" s="148">
        <v>803</v>
      </c>
      <c r="C448" s="148" t="s">
        <v>142</v>
      </c>
      <c r="D448" s="148" t="s">
        <v>33</v>
      </c>
      <c r="E448" s="147" t="s">
        <v>455</v>
      </c>
      <c r="F448" s="195"/>
      <c r="G448" s="196"/>
      <c r="H448" s="197"/>
      <c r="I448" s="197"/>
      <c r="J448" s="42">
        <f t="shared" ref="J448:K452" si="48">J449</f>
        <v>820952.4</v>
      </c>
      <c r="K448" s="42">
        <f t="shared" si="48"/>
        <v>820952.4</v>
      </c>
      <c r="L448" s="9">
        <f t="shared" si="46"/>
        <v>100</v>
      </c>
      <c r="M448" s="141"/>
      <c r="N448" s="202"/>
      <c r="O448" s="202"/>
      <c r="P448" s="202"/>
      <c r="Q448" s="202"/>
      <c r="R448" s="202"/>
      <c r="S448" s="203"/>
      <c r="T448" s="203"/>
      <c r="U448" s="204"/>
      <c r="V448" s="203"/>
      <c r="W448" s="204"/>
      <c r="X448" s="204"/>
      <c r="Y448" s="204"/>
      <c r="Z448" s="204"/>
      <c r="AA448" s="204"/>
      <c r="AB448" s="204"/>
    </row>
    <row r="449" spans="1:28" ht="26">
      <c r="A449" s="114" t="s">
        <v>44</v>
      </c>
      <c r="B449" s="148">
        <v>803</v>
      </c>
      <c r="C449" s="148" t="s">
        <v>142</v>
      </c>
      <c r="D449" s="148" t="s">
        <v>33</v>
      </c>
      <c r="E449" s="148" t="s">
        <v>455</v>
      </c>
      <c r="F449" s="150">
        <v>200</v>
      </c>
      <c r="G449" s="152"/>
      <c r="H449" s="200"/>
      <c r="I449" s="200"/>
      <c r="J449" s="27">
        <f t="shared" si="48"/>
        <v>820952.4</v>
      </c>
      <c r="K449" s="27">
        <f t="shared" si="48"/>
        <v>820952.4</v>
      </c>
      <c r="L449" s="9">
        <f t="shared" si="46"/>
        <v>100</v>
      </c>
      <c r="M449" s="139"/>
      <c r="N449" s="202"/>
      <c r="O449" s="202"/>
      <c r="P449" s="202"/>
      <c r="Q449" s="202"/>
      <c r="R449" s="202"/>
      <c r="S449" s="203"/>
      <c r="T449" s="203"/>
      <c r="U449" s="204"/>
      <c r="V449" s="203"/>
      <c r="W449" s="204"/>
      <c r="X449" s="204"/>
      <c r="Y449" s="204"/>
      <c r="Z449" s="204"/>
      <c r="AA449" s="204"/>
      <c r="AB449" s="204"/>
    </row>
    <row r="450" spans="1:28" ht="26">
      <c r="A450" s="114" t="s">
        <v>46</v>
      </c>
      <c r="B450" s="148">
        <v>803</v>
      </c>
      <c r="C450" s="148" t="s">
        <v>142</v>
      </c>
      <c r="D450" s="148" t="s">
        <v>33</v>
      </c>
      <c r="E450" s="148" t="s">
        <v>455</v>
      </c>
      <c r="F450" s="150">
        <v>240</v>
      </c>
      <c r="G450" s="152"/>
      <c r="H450" s="200"/>
      <c r="I450" s="200"/>
      <c r="J450" s="27">
        <f t="shared" si="48"/>
        <v>820952.4</v>
      </c>
      <c r="K450" s="27">
        <f t="shared" si="48"/>
        <v>820952.4</v>
      </c>
      <c r="L450" s="9">
        <f t="shared" si="46"/>
        <v>100</v>
      </c>
      <c r="M450" s="139"/>
      <c r="N450" s="202"/>
      <c r="O450" s="202"/>
      <c r="P450" s="202"/>
      <c r="Q450" s="202"/>
      <c r="R450" s="202"/>
      <c r="S450" s="203"/>
      <c r="T450" s="203"/>
      <c r="U450" s="204"/>
      <c r="V450" s="203"/>
      <c r="W450" s="204"/>
      <c r="X450" s="204"/>
      <c r="Y450" s="204"/>
      <c r="Z450" s="204"/>
      <c r="AA450" s="204"/>
      <c r="AB450" s="204"/>
    </row>
    <row r="451" spans="1:28" ht="26">
      <c r="A451" s="119" t="s">
        <v>55</v>
      </c>
      <c r="B451" s="148">
        <v>803</v>
      </c>
      <c r="C451" s="148" t="s">
        <v>142</v>
      </c>
      <c r="D451" s="148" t="s">
        <v>33</v>
      </c>
      <c r="E451" s="148" t="s">
        <v>455</v>
      </c>
      <c r="F451" s="150">
        <v>244</v>
      </c>
      <c r="G451" s="152"/>
      <c r="H451" s="200"/>
      <c r="I451" s="200"/>
      <c r="J451" s="27">
        <f t="shared" si="48"/>
        <v>820952.4</v>
      </c>
      <c r="K451" s="27">
        <f t="shared" si="48"/>
        <v>820952.4</v>
      </c>
      <c r="L451" s="9">
        <f t="shared" si="46"/>
        <v>100</v>
      </c>
      <c r="M451" s="139"/>
      <c r="N451" s="202"/>
      <c r="O451" s="202"/>
      <c r="P451" s="202"/>
      <c r="Q451" s="202"/>
      <c r="R451" s="202"/>
      <c r="S451" s="203"/>
      <c r="T451" s="203"/>
      <c r="U451" s="204"/>
      <c r="V451" s="203"/>
      <c r="W451" s="204"/>
      <c r="X451" s="204"/>
      <c r="Y451" s="204"/>
      <c r="Z451" s="204"/>
      <c r="AA451" s="204"/>
      <c r="AB451" s="204"/>
    </row>
    <row r="452" spans="1:28">
      <c r="A452" s="152" t="s">
        <v>255</v>
      </c>
      <c r="B452" s="123">
        <v>803</v>
      </c>
      <c r="C452" s="123" t="s">
        <v>142</v>
      </c>
      <c r="D452" s="123" t="s">
        <v>33</v>
      </c>
      <c r="E452" s="123" t="s">
        <v>455</v>
      </c>
      <c r="F452" s="153">
        <v>244</v>
      </c>
      <c r="G452" s="152">
        <v>226</v>
      </c>
      <c r="H452" s="200"/>
      <c r="I452" s="200"/>
      <c r="J452" s="23">
        <f t="shared" si="48"/>
        <v>820952.4</v>
      </c>
      <c r="K452" s="23">
        <f t="shared" si="48"/>
        <v>820952.4</v>
      </c>
      <c r="L452" s="228">
        <f t="shared" si="46"/>
        <v>100</v>
      </c>
      <c r="M452" s="138"/>
      <c r="N452" s="202"/>
      <c r="O452" s="202"/>
      <c r="P452" s="202"/>
      <c r="Q452" s="202"/>
      <c r="R452" s="202"/>
      <c r="S452" s="203"/>
      <c r="T452" s="203"/>
      <c r="U452" s="204"/>
      <c r="V452" s="203"/>
      <c r="W452" s="204"/>
      <c r="X452" s="204"/>
      <c r="Y452" s="204"/>
      <c r="Z452" s="204"/>
      <c r="AA452" s="204"/>
      <c r="AB452" s="204"/>
    </row>
    <row r="453" spans="1:28">
      <c r="A453" s="152" t="s">
        <v>191</v>
      </c>
      <c r="B453" s="219">
        <v>803</v>
      </c>
      <c r="C453" s="219" t="s">
        <v>142</v>
      </c>
      <c r="D453" s="219" t="s">
        <v>33</v>
      </c>
      <c r="E453" s="219" t="s">
        <v>455</v>
      </c>
      <c r="F453" s="220">
        <v>244</v>
      </c>
      <c r="G453" s="221">
        <v>226</v>
      </c>
      <c r="H453" s="222"/>
      <c r="I453" s="200">
        <v>1140</v>
      </c>
      <c r="J453" s="23">
        <v>820952.4</v>
      </c>
      <c r="K453" s="23">
        <v>820952.4</v>
      </c>
      <c r="L453" s="228">
        <f t="shared" ref="L453:L488" si="49">K453/J453*100</f>
        <v>100</v>
      </c>
      <c r="M453" s="138"/>
      <c r="N453" s="202"/>
      <c r="O453" s="202"/>
      <c r="P453" s="202"/>
      <c r="Q453" s="202"/>
      <c r="R453" s="202"/>
      <c r="S453" s="203"/>
      <c r="T453" s="203"/>
      <c r="U453" s="204"/>
      <c r="V453" s="203"/>
      <c r="W453" s="204"/>
      <c r="X453" s="204"/>
      <c r="Y453" s="204"/>
      <c r="Z453" s="204"/>
      <c r="AA453" s="204"/>
      <c r="AB453" s="204"/>
    </row>
    <row r="454" spans="1:28">
      <c r="A454" s="114" t="s">
        <v>317</v>
      </c>
      <c r="B454" s="223" t="s">
        <v>10</v>
      </c>
      <c r="C454" s="223" t="s">
        <v>142</v>
      </c>
      <c r="D454" s="223" t="s">
        <v>33</v>
      </c>
      <c r="E454" s="223" t="s">
        <v>289</v>
      </c>
      <c r="F454" s="223" t="s">
        <v>0</v>
      </c>
      <c r="G454" s="223"/>
      <c r="H454" s="223" t="s">
        <v>0</v>
      </c>
      <c r="I454" s="115" t="s">
        <v>0</v>
      </c>
      <c r="J454" s="27">
        <f t="shared" ref="J454:K457" si="50">J455</f>
        <v>5675205.5999999996</v>
      </c>
      <c r="K454" s="27">
        <f t="shared" si="50"/>
        <v>5675205.5999999996</v>
      </c>
      <c r="L454" s="9">
        <f t="shared" si="49"/>
        <v>100</v>
      </c>
      <c r="M454" s="139"/>
      <c r="N454" s="244"/>
      <c r="O454" s="244"/>
      <c r="P454" s="201"/>
      <c r="Q454" s="201"/>
      <c r="R454" s="201"/>
      <c r="S454" s="201"/>
      <c r="T454" s="201"/>
      <c r="U454" s="201"/>
      <c r="V454" s="201"/>
      <c r="W454" s="201"/>
      <c r="X454" s="201"/>
      <c r="Y454" s="201"/>
      <c r="Z454" s="201"/>
      <c r="AA454" s="201"/>
      <c r="AB454" s="201"/>
    </row>
    <row r="455" spans="1:28" ht="27">
      <c r="A455" s="116" t="s">
        <v>312</v>
      </c>
      <c r="B455" s="109" t="s">
        <v>10</v>
      </c>
      <c r="C455" s="109" t="s">
        <v>142</v>
      </c>
      <c r="D455" s="109" t="s">
        <v>33</v>
      </c>
      <c r="E455" s="117" t="s">
        <v>313</v>
      </c>
      <c r="F455" s="117"/>
      <c r="G455" s="117"/>
      <c r="H455" s="117"/>
      <c r="I455" s="118"/>
      <c r="J455" s="42">
        <f t="shared" si="50"/>
        <v>5675205.5999999996</v>
      </c>
      <c r="K455" s="42">
        <f t="shared" si="50"/>
        <v>5675205.5999999996</v>
      </c>
      <c r="L455" s="9">
        <f t="shared" si="49"/>
        <v>100</v>
      </c>
      <c r="M455" s="141"/>
      <c r="N455" s="244"/>
      <c r="O455" s="244"/>
      <c r="P455" s="201"/>
      <c r="Q455" s="201"/>
      <c r="R455" s="201"/>
      <c r="S455" s="201"/>
      <c r="T455" s="201"/>
      <c r="U455" s="201"/>
      <c r="V455" s="201"/>
      <c r="W455" s="201"/>
      <c r="X455" s="201"/>
      <c r="Y455" s="201"/>
      <c r="Z455" s="201"/>
      <c r="AA455" s="201"/>
      <c r="AB455" s="201"/>
    </row>
    <row r="456" spans="1:28" ht="26">
      <c r="A456" s="114" t="s">
        <v>44</v>
      </c>
      <c r="B456" s="109" t="s">
        <v>10</v>
      </c>
      <c r="C456" s="109" t="s">
        <v>142</v>
      </c>
      <c r="D456" s="109" t="s">
        <v>33</v>
      </c>
      <c r="E456" s="109" t="s">
        <v>313</v>
      </c>
      <c r="F456" s="109">
        <v>200</v>
      </c>
      <c r="G456" s="109"/>
      <c r="H456" s="109"/>
      <c r="I456" s="115"/>
      <c r="J456" s="27">
        <f t="shared" si="50"/>
        <v>5675205.5999999996</v>
      </c>
      <c r="K456" s="27">
        <f t="shared" si="50"/>
        <v>5675205.5999999996</v>
      </c>
      <c r="L456" s="9">
        <f t="shared" si="49"/>
        <v>100</v>
      </c>
      <c r="M456" s="139"/>
      <c r="N456" s="244"/>
      <c r="O456" s="244"/>
      <c r="P456" s="201"/>
      <c r="Q456" s="201"/>
      <c r="R456" s="201"/>
      <c r="S456" s="201"/>
      <c r="T456" s="201"/>
      <c r="U456" s="201"/>
      <c r="V456" s="201"/>
      <c r="W456" s="201"/>
      <c r="X456" s="201"/>
      <c r="Y456" s="201"/>
      <c r="Z456" s="201"/>
      <c r="AA456" s="201"/>
      <c r="AB456" s="201"/>
    </row>
    <row r="457" spans="1:28" ht="26">
      <c r="A457" s="114" t="s">
        <v>46</v>
      </c>
      <c r="B457" s="109" t="s">
        <v>10</v>
      </c>
      <c r="C457" s="109" t="s">
        <v>142</v>
      </c>
      <c r="D457" s="109" t="s">
        <v>33</v>
      </c>
      <c r="E457" s="109" t="s">
        <v>313</v>
      </c>
      <c r="F457" s="109">
        <v>240</v>
      </c>
      <c r="G457" s="109"/>
      <c r="H457" s="109"/>
      <c r="I457" s="115"/>
      <c r="J457" s="27">
        <f t="shared" si="50"/>
        <v>5675205.5999999996</v>
      </c>
      <c r="K457" s="27">
        <f t="shared" si="50"/>
        <v>5675205.5999999996</v>
      </c>
      <c r="L457" s="9">
        <f t="shared" si="49"/>
        <v>100</v>
      </c>
      <c r="M457" s="139"/>
      <c r="N457" s="244"/>
      <c r="O457" s="244"/>
      <c r="P457" s="201"/>
      <c r="Q457" s="201"/>
      <c r="R457" s="201"/>
      <c r="S457" s="201"/>
      <c r="T457" s="201"/>
      <c r="U457" s="201"/>
      <c r="V457" s="201"/>
      <c r="W457" s="201"/>
      <c r="X457" s="201"/>
      <c r="Y457" s="201"/>
      <c r="Z457" s="201"/>
      <c r="AA457" s="201"/>
      <c r="AB457" s="201"/>
    </row>
    <row r="458" spans="1:28" ht="26">
      <c r="A458" s="119" t="s">
        <v>55</v>
      </c>
      <c r="B458" s="109" t="s">
        <v>10</v>
      </c>
      <c r="C458" s="109" t="s">
        <v>142</v>
      </c>
      <c r="D458" s="109" t="s">
        <v>33</v>
      </c>
      <c r="E458" s="109" t="s">
        <v>313</v>
      </c>
      <c r="F458" s="109">
        <v>244</v>
      </c>
      <c r="G458" s="109"/>
      <c r="H458" s="109"/>
      <c r="I458" s="115"/>
      <c r="J458" s="27">
        <f>J459</f>
        <v>5675205.5999999996</v>
      </c>
      <c r="K458" s="27">
        <f>K459</f>
        <v>5675205.5999999996</v>
      </c>
      <c r="L458" s="9">
        <f t="shared" si="49"/>
        <v>100</v>
      </c>
      <c r="M458" s="139"/>
      <c r="N458" s="244"/>
      <c r="O458" s="244"/>
      <c r="P458" s="201"/>
      <c r="Q458" s="201"/>
      <c r="R458" s="201"/>
      <c r="S458" s="201"/>
      <c r="T458" s="201"/>
      <c r="U458" s="201"/>
      <c r="V458" s="201"/>
      <c r="W458" s="201"/>
      <c r="X458" s="201"/>
      <c r="Y458" s="201"/>
      <c r="Z458" s="201"/>
      <c r="AA458" s="201"/>
      <c r="AB458" s="201"/>
    </row>
    <row r="459" spans="1:28">
      <c r="A459" s="119" t="s">
        <v>255</v>
      </c>
      <c r="B459" s="112" t="s">
        <v>10</v>
      </c>
      <c r="C459" s="112" t="s">
        <v>142</v>
      </c>
      <c r="D459" s="112" t="s">
        <v>33</v>
      </c>
      <c r="E459" s="112" t="s">
        <v>313</v>
      </c>
      <c r="F459" s="112">
        <v>244</v>
      </c>
      <c r="G459" s="112"/>
      <c r="H459" s="112">
        <v>226</v>
      </c>
      <c r="I459" s="115"/>
      <c r="J459" s="27">
        <f>J460</f>
        <v>5675205.5999999996</v>
      </c>
      <c r="K459" s="27">
        <f>K460</f>
        <v>5675205.5999999996</v>
      </c>
      <c r="L459" s="9">
        <f t="shared" si="49"/>
        <v>100</v>
      </c>
      <c r="M459" s="139"/>
      <c r="N459" s="244"/>
      <c r="O459" s="244"/>
      <c r="P459" s="201"/>
      <c r="Q459" s="201"/>
      <c r="R459" s="201"/>
      <c r="S459" s="201"/>
      <c r="T459" s="201"/>
      <c r="U459" s="201"/>
      <c r="V459" s="201"/>
      <c r="W459" s="201"/>
      <c r="X459" s="201"/>
      <c r="Y459" s="201"/>
      <c r="Z459" s="201"/>
      <c r="AA459" s="201"/>
      <c r="AB459" s="201"/>
    </row>
    <row r="460" spans="1:28" ht="39">
      <c r="A460" s="120" t="s">
        <v>191</v>
      </c>
      <c r="B460" s="112" t="s">
        <v>10</v>
      </c>
      <c r="C460" s="112" t="s">
        <v>142</v>
      </c>
      <c r="D460" s="112" t="s">
        <v>33</v>
      </c>
      <c r="E460" s="112" t="s">
        <v>313</v>
      </c>
      <c r="F460" s="112">
        <v>244</v>
      </c>
      <c r="G460" s="112" t="s">
        <v>418</v>
      </c>
      <c r="H460" s="112">
        <v>226</v>
      </c>
      <c r="I460" s="121">
        <v>1140</v>
      </c>
      <c r="J460" s="23">
        <v>5675205.5999999996</v>
      </c>
      <c r="K460" s="23">
        <v>5675205.5999999996</v>
      </c>
      <c r="L460" s="228">
        <f t="shared" si="49"/>
        <v>100</v>
      </c>
      <c r="M460" s="138"/>
      <c r="N460" s="244"/>
      <c r="O460" s="244"/>
      <c r="P460" s="201"/>
      <c r="Q460" s="201"/>
      <c r="R460" s="201"/>
      <c r="S460" s="201"/>
      <c r="T460" s="201"/>
      <c r="U460" s="201"/>
      <c r="V460" s="201"/>
      <c r="W460" s="201"/>
      <c r="X460" s="201"/>
      <c r="Y460" s="201"/>
      <c r="Z460" s="201"/>
      <c r="AA460" s="201"/>
      <c r="AB460" s="201"/>
    </row>
    <row r="461" spans="1:28">
      <c r="A461" s="13" t="s">
        <v>183</v>
      </c>
      <c r="B461" s="14" t="s">
        <v>10</v>
      </c>
      <c r="C461" s="11" t="s">
        <v>184</v>
      </c>
      <c r="D461" s="11" t="s">
        <v>0</v>
      </c>
      <c r="E461" s="11" t="s">
        <v>0</v>
      </c>
      <c r="F461" s="11" t="s">
        <v>0</v>
      </c>
      <c r="G461" s="11"/>
      <c r="H461" s="11" t="s">
        <v>0</v>
      </c>
      <c r="I461" s="15" t="s">
        <v>0</v>
      </c>
      <c r="J461" s="16">
        <f t="shared" ref="J461:K463" si="51">J462</f>
        <v>795859.53</v>
      </c>
      <c r="K461" s="16">
        <f t="shared" si="51"/>
        <v>546677.53</v>
      </c>
      <c r="L461" s="9">
        <f t="shared" si="49"/>
        <v>68.690203408131595</v>
      </c>
      <c r="M461" s="136"/>
      <c r="N461" s="244"/>
      <c r="O461" s="244"/>
      <c r="P461" s="201"/>
      <c r="Q461" s="201"/>
      <c r="R461" s="201"/>
      <c r="S461" s="201"/>
      <c r="T461" s="201"/>
      <c r="U461" s="201"/>
      <c r="V461" s="201"/>
      <c r="W461" s="201"/>
      <c r="X461" s="201"/>
      <c r="Y461" s="201"/>
      <c r="Z461" s="201"/>
      <c r="AA461" s="201"/>
      <c r="AB461" s="201"/>
    </row>
    <row r="462" spans="1:28">
      <c r="A462" s="13" t="s">
        <v>185</v>
      </c>
      <c r="B462" s="14" t="s">
        <v>10</v>
      </c>
      <c r="C462" s="11" t="s">
        <v>184</v>
      </c>
      <c r="D462" s="11" t="s">
        <v>184</v>
      </c>
      <c r="E462" s="11" t="s">
        <v>0</v>
      </c>
      <c r="F462" s="11" t="s">
        <v>0</v>
      </c>
      <c r="G462" s="11"/>
      <c r="H462" s="11" t="s">
        <v>0</v>
      </c>
      <c r="I462" s="15" t="s">
        <v>0</v>
      </c>
      <c r="J462" s="16">
        <f t="shared" si="51"/>
        <v>795859.53</v>
      </c>
      <c r="K462" s="16">
        <f t="shared" si="51"/>
        <v>546677.53</v>
      </c>
      <c r="L462" s="9">
        <f t="shared" si="49"/>
        <v>68.690203408131595</v>
      </c>
      <c r="M462" s="136"/>
      <c r="N462" s="244"/>
      <c r="O462" s="244"/>
      <c r="P462" s="201"/>
      <c r="Q462" s="201"/>
      <c r="R462" s="201"/>
      <c r="S462" s="201"/>
      <c r="T462" s="201"/>
      <c r="U462" s="201"/>
      <c r="V462" s="201"/>
      <c r="W462" s="201"/>
      <c r="X462" s="201"/>
      <c r="Y462" s="201"/>
      <c r="Z462" s="201"/>
      <c r="AA462" s="201"/>
      <c r="AB462" s="201"/>
    </row>
    <row r="463" spans="1:28" ht="26">
      <c r="A463" s="17" t="s">
        <v>318</v>
      </c>
      <c r="B463" s="11" t="s">
        <v>10</v>
      </c>
      <c r="C463" s="11" t="s">
        <v>184</v>
      </c>
      <c r="D463" s="11" t="s">
        <v>184</v>
      </c>
      <c r="E463" s="11" t="s">
        <v>186</v>
      </c>
      <c r="F463" s="11" t="s">
        <v>0</v>
      </c>
      <c r="G463" s="11"/>
      <c r="H463" s="11" t="s">
        <v>0</v>
      </c>
      <c r="I463" s="15" t="s">
        <v>0</v>
      </c>
      <c r="J463" s="16">
        <f t="shared" si="51"/>
        <v>795859.53</v>
      </c>
      <c r="K463" s="16">
        <f t="shared" si="51"/>
        <v>546677.53</v>
      </c>
      <c r="L463" s="9">
        <f t="shared" si="49"/>
        <v>68.690203408131595</v>
      </c>
      <c r="M463" s="136"/>
      <c r="N463" s="244"/>
      <c r="O463" s="244"/>
      <c r="P463" s="201"/>
      <c r="Q463" s="201"/>
      <c r="R463" s="201"/>
      <c r="S463" s="201"/>
      <c r="T463" s="201"/>
      <c r="U463" s="201"/>
      <c r="V463" s="201"/>
      <c r="W463" s="201"/>
      <c r="X463" s="201"/>
      <c r="Y463" s="201"/>
      <c r="Z463" s="201"/>
      <c r="AA463" s="201"/>
      <c r="AB463" s="201"/>
    </row>
    <row r="464" spans="1:28" ht="26">
      <c r="A464" s="17" t="s">
        <v>187</v>
      </c>
      <c r="B464" s="11" t="s">
        <v>10</v>
      </c>
      <c r="C464" s="11" t="s">
        <v>184</v>
      </c>
      <c r="D464" s="11" t="s">
        <v>184</v>
      </c>
      <c r="E464" s="11" t="s">
        <v>188</v>
      </c>
      <c r="F464" s="11" t="s">
        <v>0</v>
      </c>
      <c r="G464" s="11"/>
      <c r="H464" s="11" t="s">
        <v>0</v>
      </c>
      <c r="I464" s="15" t="s">
        <v>0</v>
      </c>
      <c r="J464" s="16">
        <f>J465+J476</f>
        <v>795859.53</v>
      </c>
      <c r="K464" s="16">
        <f>K465+K476</f>
        <v>546677.53</v>
      </c>
      <c r="L464" s="9">
        <f t="shared" si="49"/>
        <v>68.690203408131595</v>
      </c>
      <c r="M464" s="136"/>
      <c r="N464" s="244"/>
      <c r="O464" s="244"/>
      <c r="P464" s="201"/>
      <c r="Q464" s="201"/>
      <c r="R464" s="201"/>
      <c r="S464" s="201"/>
      <c r="T464" s="201"/>
      <c r="U464" s="201"/>
      <c r="V464" s="201"/>
      <c r="W464" s="201"/>
      <c r="X464" s="201"/>
      <c r="Y464" s="201"/>
      <c r="Z464" s="201"/>
      <c r="AA464" s="201"/>
      <c r="AB464" s="201"/>
    </row>
    <row r="465" spans="1:28" ht="27">
      <c r="A465" s="18" t="s">
        <v>189</v>
      </c>
      <c r="B465" s="19" t="s">
        <v>10</v>
      </c>
      <c r="C465" s="19" t="s">
        <v>184</v>
      </c>
      <c r="D465" s="19" t="s">
        <v>184</v>
      </c>
      <c r="E465" s="19" t="s">
        <v>190</v>
      </c>
      <c r="F465" s="19" t="s">
        <v>0</v>
      </c>
      <c r="G465" s="19"/>
      <c r="H465" s="19" t="s">
        <v>0</v>
      </c>
      <c r="I465" s="20" t="s">
        <v>0</v>
      </c>
      <c r="J465" s="21">
        <f>J466+J471</f>
        <v>486395.37</v>
      </c>
      <c r="K465" s="21">
        <f>K466+K471</f>
        <v>237213.37</v>
      </c>
      <c r="L465" s="9">
        <f t="shared" si="49"/>
        <v>48.769660369094389</v>
      </c>
      <c r="M465" s="137"/>
      <c r="N465" s="244"/>
      <c r="O465" s="244"/>
      <c r="P465" s="201"/>
      <c r="Q465" s="201"/>
      <c r="R465" s="201"/>
      <c r="S465" s="201"/>
      <c r="T465" s="201"/>
      <c r="U465" s="201"/>
      <c r="V465" s="201"/>
      <c r="W465" s="201"/>
      <c r="X465" s="201"/>
      <c r="Y465" s="201"/>
      <c r="Z465" s="201"/>
      <c r="AA465" s="201"/>
      <c r="AB465" s="201"/>
    </row>
    <row r="466" spans="1:28" ht="26">
      <c r="A466" s="17" t="s">
        <v>44</v>
      </c>
      <c r="B466" s="11" t="s">
        <v>10</v>
      </c>
      <c r="C466" s="11" t="s">
        <v>184</v>
      </c>
      <c r="D466" s="11" t="s">
        <v>184</v>
      </c>
      <c r="E466" s="58" t="s">
        <v>190</v>
      </c>
      <c r="F466" s="11" t="s">
        <v>45</v>
      </c>
      <c r="G466" s="11"/>
      <c r="H466" s="11" t="s">
        <v>0</v>
      </c>
      <c r="I466" s="15" t="s">
        <v>0</v>
      </c>
      <c r="J466" s="16">
        <f t="shared" ref="J466:K469" si="52">J467</f>
        <v>384395.37</v>
      </c>
      <c r="K466" s="16">
        <f t="shared" si="52"/>
        <v>174725.37</v>
      </c>
      <c r="L466" s="9">
        <f t="shared" si="49"/>
        <v>45.454597957306305</v>
      </c>
      <c r="M466" s="136"/>
      <c r="N466" s="244"/>
      <c r="O466" s="244"/>
      <c r="P466" s="201"/>
      <c r="Q466" s="201"/>
      <c r="R466" s="201"/>
      <c r="S466" s="201"/>
      <c r="T466" s="201"/>
      <c r="U466" s="201"/>
      <c r="V466" s="201"/>
      <c r="W466" s="201"/>
      <c r="X466" s="201"/>
      <c r="Y466" s="201"/>
      <c r="Z466" s="201"/>
      <c r="AA466" s="201"/>
      <c r="AB466" s="201"/>
    </row>
    <row r="467" spans="1:28" ht="26">
      <c r="A467" s="17" t="s">
        <v>46</v>
      </c>
      <c r="B467" s="11" t="s">
        <v>10</v>
      </c>
      <c r="C467" s="11" t="s">
        <v>184</v>
      </c>
      <c r="D467" s="11" t="s">
        <v>184</v>
      </c>
      <c r="E467" s="58" t="s">
        <v>190</v>
      </c>
      <c r="F467" s="11" t="s">
        <v>47</v>
      </c>
      <c r="G467" s="11"/>
      <c r="H467" s="11" t="s">
        <v>0</v>
      </c>
      <c r="I467" s="15" t="s">
        <v>0</v>
      </c>
      <c r="J467" s="16">
        <f t="shared" si="52"/>
        <v>384395.37</v>
      </c>
      <c r="K467" s="16">
        <f t="shared" si="52"/>
        <v>174725.37</v>
      </c>
      <c r="L467" s="9">
        <f t="shared" si="49"/>
        <v>45.454597957306305</v>
      </c>
      <c r="M467" s="136"/>
      <c r="N467" s="244"/>
      <c r="O467" s="244"/>
      <c r="P467" s="201"/>
      <c r="Q467" s="201"/>
      <c r="R467" s="201"/>
      <c r="S467" s="201"/>
      <c r="T467" s="201"/>
      <c r="U467" s="201"/>
      <c r="V467" s="201"/>
      <c r="W467" s="201"/>
      <c r="X467" s="201"/>
      <c r="Y467" s="201"/>
      <c r="Z467" s="201"/>
      <c r="AA467" s="201"/>
      <c r="AB467" s="201"/>
    </row>
    <row r="468" spans="1:28" ht="26">
      <c r="A468" s="10" t="s">
        <v>55</v>
      </c>
      <c r="B468" s="11" t="s">
        <v>10</v>
      </c>
      <c r="C468" s="11" t="s">
        <v>184</v>
      </c>
      <c r="D468" s="11" t="s">
        <v>184</v>
      </c>
      <c r="E468" s="58" t="s">
        <v>190</v>
      </c>
      <c r="F468" s="11" t="s">
        <v>56</v>
      </c>
      <c r="G468" s="11"/>
      <c r="H468" s="11" t="s">
        <v>0</v>
      </c>
      <c r="I468" s="15" t="s">
        <v>0</v>
      </c>
      <c r="J468" s="16">
        <f t="shared" si="52"/>
        <v>384395.37</v>
      </c>
      <c r="K468" s="16">
        <f t="shared" si="52"/>
        <v>174725.37</v>
      </c>
      <c r="L468" s="9">
        <f t="shared" si="49"/>
        <v>45.454597957306305</v>
      </c>
      <c r="M468" s="136"/>
      <c r="N468" s="244"/>
      <c r="O468" s="244"/>
      <c r="P468" s="201"/>
      <c r="Q468" s="201"/>
      <c r="R468" s="201"/>
      <c r="S468" s="201"/>
      <c r="T468" s="201"/>
      <c r="U468" s="201"/>
      <c r="V468" s="201"/>
      <c r="W468" s="201"/>
      <c r="X468" s="201"/>
      <c r="Y468" s="201"/>
      <c r="Z468" s="201"/>
      <c r="AA468" s="201"/>
      <c r="AB468" s="201"/>
    </row>
    <row r="469" spans="1:28">
      <c r="A469" s="12" t="s">
        <v>52</v>
      </c>
      <c r="B469" s="22" t="s">
        <v>10</v>
      </c>
      <c r="C469" s="22" t="s">
        <v>184</v>
      </c>
      <c r="D469" s="22" t="s">
        <v>184</v>
      </c>
      <c r="E469" s="44" t="s">
        <v>190</v>
      </c>
      <c r="F469" s="22" t="s">
        <v>56</v>
      </c>
      <c r="G469" s="22"/>
      <c r="H469" s="22">
        <v>340</v>
      </c>
      <c r="I469" s="72" t="s">
        <v>0</v>
      </c>
      <c r="J469" s="23">
        <f t="shared" si="52"/>
        <v>384395.37</v>
      </c>
      <c r="K469" s="23">
        <f t="shared" si="52"/>
        <v>174725.37</v>
      </c>
      <c r="L469" s="228">
        <f t="shared" si="49"/>
        <v>45.454597957306305</v>
      </c>
      <c r="M469" s="138"/>
      <c r="N469" s="244"/>
      <c r="O469" s="244"/>
      <c r="P469" s="201"/>
      <c r="Q469" s="201"/>
      <c r="R469" s="201"/>
      <c r="S469" s="201"/>
      <c r="T469" s="201"/>
      <c r="U469" s="201"/>
      <c r="V469" s="201"/>
      <c r="W469" s="201"/>
      <c r="X469" s="201"/>
      <c r="Y469" s="201"/>
      <c r="Z469" s="201"/>
      <c r="AA469" s="201"/>
      <c r="AB469" s="201"/>
    </row>
    <row r="470" spans="1:28" ht="26">
      <c r="A470" s="12" t="s">
        <v>258</v>
      </c>
      <c r="B470" s="22" t="s">
        <v>10</v>
      </c>
      <c r="C470" s="22" t="s">
        <v>184</v>
      </c>
      <c r="D470" s="22" t="s">
        <v>184</v>
      </c>
      <c r="E470" s="44" t="s">
        <v>190</v>
      </c>
      <c r="F470" s="22" t="s">
        <v>56</v>
      </c>
      <c r="G470" s="22"/>
      <c r="H470" s="22">
        <v>349</v>
      </c>
      <c r="I470" s="72" t="s">
        <v>63</v>
      </c>
      <c r="J470" s="23">
        <v>384395.37</v>
      </c>
      <c r="K470" s="23">
        <v>174725.37</v>
      </c>
      <c r="L470" s="228">
        <f t="shared" si="49"/>
        <v>45.454597957306305</v>
      </c>
      <c r="M470" s="138"/>
    </row>
    <row r="471" spans="1:28">
      <c r="A471" s="17" t="s">
        <v>67</v>
      </c>
      <c r="B471" s="11" t="s">
        <v>10</v>
      </c>
      <c r="C471" s="11" t="s">
        <v>184</v>
      </c>
      <c r="D471" s="11" t="s">
        <v>184</v>
      </c>
      <c r="E471" s="58" t="s">
        <v>190</v>
      </c>
      <c r="F471" s="11" t="s">
        <v>68</v>
      </c>
      <c r="G471" s="11"/>
      <c r="H471" s="11" t="s">
        <v>0</v>
      </c>
      <c r="I471" s="15" t="s">
        <v>0</v>
      </c>
      <c r="J471" s="16">
        <f>J472</f>
        <v>102000</v>
      </c>
      <c r="K471" s="16">
        <f>K472</f>
        <v>62488</v>
      </c>
      <c r="L471" s="9">
        <f t="shared" si="49"/>
        <v>61.262745098039218</v>
      </c>
      <c r="M471" s="136"/>
    </row>
    <row r="472" spans="1:28">
      <c r="A472" s="10" t="s">
        <v>69</v>
      </c>
      <c r="B472" s="11" t="s">
        <v>10</v>
      </c>
      <c r="C472" s="11" t="s">
        <v>184</v>
      </c>
      <c r="D472" s="11" t="s">
        <v>184</v>
      </c>
      <c r="E472" s="44" t="s">
        <v>190</v>
      </c>
      <c r="F472" s="11" t="s">
        <v>70</v>
      </c>
      <c r="G472" s="11"/>
      <c r="H472" s="11" t="s">
        <v>0</v>
      </c>
      <c r="I472" s="15" t="s">
        <v>0</v>
      </c>
      <c r="J472" s="16">
        <f>J473</f>
        <v>102000</v>
      </c>
      <c r="K472" s="16">
        <f>K473</f>
        <v>62488</v>
      </c>
      <c r="L472" s="9">
        <f t="shared" si="49"/>
        <v>61.262745098039218</v>
      </c>
      <c r="M472" s="136"/>
    </row>
    <row r="473" spans="1:28">
      <c r="A473" s="12" t="s">
        <v>42</v>
      </c>
      <c r="B473" s="22" t="s">
        <v>10</v>
      </c>
      <c r="C473" s="22" t="s">
        <v>184</v>
      </c>
      <c r="D473" s="22" t="s">
        <v>184</v>
      </c>
      <c r="E473" s="44" t="s">
        <v>190</v>
      </c>
      <c r="F473" s="22" t="s">
        <v>70</v>
      </c>
      <c r="G473" s="22"/>
      <c r="H473" s="22" t="s">
        <v>62</v>
      </c>
      <c r="I473" s="72" t="s">
        <v>0</v>
      </c>
      <c r="J473" s="23">
        <f>J474+J475</f>
        <v>102000</v>
      </c>
      <c r="K473" s="23">
        <f>K474+K475</f>
        <v>62488</v>
      </c>
      <c r="L473" s="228">
        <f t="shared" si="49"/>
        <v>61.262745098039218</v>
      </c>
      <c r="M473" s="138"/>
    </row>
    <row r="474" spans="1:28">
      <c r="A474" s="12" t="s">
        <v>272</v>
      </c>
      <c r="B474" s="22" t="s">
        <v>10</v>
      </c>
      <c r="C474" s="22" t="s">
        <v>184</v>
      </c>
      <c r="D474" s="22" t="s">
        <v>184</v>
      </c>
      <c r="E474" s="44" t="s">
        <v>190</v>
      </c>
      <c r="F474" s="22" t="s">
        <v>70</v>
      </c>
      <c r="G474" s="22"/>
      <c r="H474" s="22">
        <v>296</v>
      </c>
      <c r="I474" s="72" t="s">
        <v>71</v>
      </c>
      <c r="J474" s="23">
        <v>32500</v>
      </c>
      <c r="K474" s="92">
        <v>22988</v>
      </c>
      <c r="L474" s="228">
        <f t="shared" si="49"/>
        <v>70.7323076923077</v>
      </c>
      <c r="M474" s="142"/>
    </row>
    <row r="475" spans="1:28">
      <c r="A475" s="12" t="s">
        <v>272</v>
      </c>
      <c r="B475" s="22" t="s">
        <v>10</v>
      </c>
      <c r="C475" s="22" t="s">
        <v>184</v>
      </c>
      <c r="D475" s="22" t="s">
        <v>184</v>
      </c>
      <c r="E475" s="44" t="s">
        <v>190</v>
      </c>
      <c r="F475" s="22" t="s">
        <v>70</v>
      </c>
      <c r="G475" s="22"/>
      <c r="H475" s="22">
        <v>296</v>
      </c>
      <c r="I475" s="72">
        <v>1150</v>
      </c>
      <c r="J475" s="23">
        <v>69500</v>
      </c>
      <c r="K475" s="23">
        <v>39500</v>
      </c>
      <c r="L475" s="228">
        <f t="shared" si="49"/>
        <v>56.834532374100718</v>
      </c>
      <c r="M475" s="138"/>
    </row>
    <row r="476" spans="1:28" ht="27">
      <c r="A476" s="41" t="s">
        <v>285</v>
      </c>
      <c r="B476" s="19" t="s">
        <v>10</v>
      </c>
      <c r="C476" s="19" t="s">
        <v>184</v>
      </c>
      <c r="D476" s="19" t="s">
        <v>184</v>
      </c>
      <c r="E476" s="19" t="s">
        <v>257</v>
      </c>
      <c r="F476" s="40"/>
      <c r="G476" s="41"/>
      <c r="H476" s="89"/>
      <c r="I476" s="89"/>
      <c r="J476" s="42">
        <f t="shared" ref="J476:K480" si="53">J477</f>
        <v>309464.15999999997</v>
      </c>
      <c r="K476" s="42">
        <f t="shared" si="53"/>
        <v>309464.15999999997</v>
      </c>
      <c r="L476" s="9">
        <f t="shared" si="49"/>
        <v>100</v>
      </c>
      <c r="M476" s="141"/>
    </row>
    <row r="477" spans="1:28" ht="26">
      <c r="A477" s="17" t="s">
        <v>44</v>
      </c>
      <c r="B477" s="11" t="s">
        <v>10</v>
      </c>
      <c r="C477" s="11" t="s">
        <v>184</v>
      </c>
      <c r="D477" s="11" t="s">
        <v>184</v>
      </c>
      <c r="E477" s="11" t="s">
        <v>257</v>
      </c>
      <c r="F477" s="11" t="s">
        <v>45</v>
      </c>
      <c r="G477" s="12"/>
      <c r="H477" s="90"/>
      <c r="I477" s="90"/>
      <c r="J477" s="27">
        <f t="shared" si="53"/>
        <v>309464.15999999997</v>
      </c>
      <c r="K477" s="27">
        <f t="shared" si="53"/>
        <v>309464.15999999997</v>
      </c>
      <c r="L477" s="9">
        <f t="shared" si="49"/>
        <v>100</v>
      </c>
      <c r="M477" s="139"/>
    </row>
    <row r="478" spans="1:28" ht="26">
      <c r="A478" s="17" t="s">
        <v>46</v>
      </c>
      <c r="B478" s="11" t="s">
        <v>10</v>
      </c>
      <c r="C478" s="11" t="s">
        <v>184</v>
      </c>
      <c r="D478" s="11" t="s">
        <v>184</v>
      </c>
      <c r="E478" s="11" t="s">
        <v>257</v>
      </c>
      <c r="F478" s="11" t="s">
        <v>47</v>
      </c>
      <c r="G478" s="12"/>
      <c r="H478" s="90"/>
      <c r="I478" s="90"/>
      <c r="J478" s="27">
        <f t="shared" si="53"/>
        <v>309464.15999999997</v>
      </c>
      <c r="K478" s="27">
        <f t="shared" si="53"/>
        <v>309464.15999999997</v>
      </c>
      <c r="L478" s="9">
        <f t="shared" si="49"/>
        <v>100</v>
      </c>
      <c r="M478" s="139"/>
    </row>
    <row r="479" spans="1:28" ht="26">
      <c r="A479" s="10" t="s">
        <v>55</v>
      </c>
      <c r="B479" s="11" t="s">
        <v>10</v>
      </c>
      <c r="C479" s="11" t="s">
        <v>184</v>
      </c>
      <c r="D479" s="11" t="s">
        <v>184</v>
      </c>
      <c r="E479" s="11" t="s">
        <v>257</v>
      </c>
      <c r="F479" s="11" t="s">
        <v>56</v>
      </c>
      <c r="G479" s="12"/>
      <c r="H479" s="90"/>
      <c r="I479" s="90"/>
      <c r="J479" s="27">
        <f>J480</f>
        <v>309464.15999999997</v>
      </c>
      <c r="K479" s="27">
        <f>K480</f>
        <v>309464.15999999997</v>
      </c>
      <c r="L479" s="9">
        <f t="shared" si="49"/>
        <v>100</v>
      </c>
      <c r="M479" s="139"/>
    </row>
    <row r="480" spans="1:28">
      <c r="A480" s="12" t="s">
        <v>57</v>
      </c>
      <c r="B480" s="22" t="s">
        <v>10</v>
      </c>
      <c r="C480" s="22" t="s">
        <v>184</v>
      </c>
      <c r="D480" s="22" t="s">
        <v>184</v>
      </c>
      <c r="E480" s="44" t="s">
        <v>257</v>
      </c>
      <c r="F480" s="22">
        <v>244</v>
      </c>
      <c r="G480" s="12">
        <v>226</v>
      </c>
      <c r="H480" s="90"/>
      <c r="I480" s="90"/>
      <c r="J480" s="23">
        <f t="shared" si="53"/>
        <v>309464.15999999997</v>
      </c>
      <c r="K480" s="23">
        <f t="shared" si="53"/>
        <v>309464.15999999997</v>
      </c>
      <c r="L480" s="228">
        <f t="shared" si="49"/>
        <v>100</v>
      </c>
      <c r="M480" s="138"/>
    </row>
    <row r="481" spans="1:13">
      <c r="A481" s="12" t="s">
        <v>191</v>
      </c>
      <c r="B481" s="22" t="s">
        <v>10</v>
      </c>
      <c r="C481" s="22" t="s">
        <v>184</v>
      </c>
      <c r="D481" s="22" t="s">
        <v>184</v>
      </c>
      <c r="E481" s="44" t="s">
        <v>257</v>
      </c>
      <c r="F481" s="22">
        <v>244</v>
      </c>
      <c r="G481" s="12">
        <v>226</v>
      </c>
      <c r="H481" s="90"/>
      <c r="I481" s="90">
        <v>1140</v>
      </c>
      <c r="J481" s="23">
        <v>309464.15999999997</v>
      </c>
      <c r="K481" s="23">
        <v>309464.15999999997</v>
      </c>
      <c r="L481" s="228">
        <f t="shared" si="49"/>
        <v>100</v>
      </c>
      <c r="M481" s="138"/>
    </row>
    <row r="482" spans="1:13">
      <c r="A482" s="13" t="s">
        <v>192</v>
      </c>
      <c r="B482" s="14" t="s">
        <v>10</v>
      </c>
      <c r="C482" s="11" t="s">
        <v>193</v>
      </c>
      <c r="D482" s="11" t="s">
        <v>0</v>
      </c>
      <c r="E482" s="11" t="s">
        <v>0</v>
      </c>
      <c r="F482" s="11" t="s">
        <v>0</v>
      </c>
      <c r="G482" s="11"/>
      <c r="H482" s="11" t="s">
        <v>0</v>
      </c>
      <c r="I482" s="15" t="s">
        <v>0</v>
      </c>
      <c r="J482" s="16">
        <f t="shared" ref="J482:K485" si="54">J483</f>
        <v>10160662.550000001</v>
      </c>
      <c r="K482" s="16">
        <f t="shared" si="54"/>
        <v>1542161.9299999997</v>
      </c>
      <c r="L482" s="9">
        <f t="shared" si="49"/>
        <v>15.177769386702048</v>
      </c>
      <c r="M482" s="136"/>
    </row>
    <row r="483" spans="1:13">
      <c r="A483" s="13" t="s">
        <v>194</v>
      </c>
      <c r="B483" s="14" t="s">
        <v>10</v>
      </c>
      <c r="C483" s="11" t="s">
        <v>193</v>
      </c>
      <c r="D483" s="47" t="s">
        <v>73</v>
      </c>
      <c r="E483" s="11" t="s">
        <v>0</v>
      </c>
      <c r="F483" s="11" t="s">
        <v>0</v>
      </c>
      <c r="G483" s="11"/>
      <c r="H483" s="11" t="s">
        <v>0</v>
      </c>
      <c r="I483" s="15" t="s">
        <v>0</v>
      </c>
      <c r="J483" s="16">
        <f t="shared" si="54"/>
        <v>10160662.550000001</v>
      </c>
      <c r="K483" s="16">
        <f t="shared" si="54"/>
        <v>1542161.9299999997</v>
      </c>
      <c r="L483" s="9">
        <f t="shared" si="49"/>
        <v>15.177769386702048</v>
      </c>
      <c r="M483" s="136"/>
    </row>
    <row r="484" spans="1:13" ht="26">
      <c r="A484" s="17" t="s">
        <v>319</v>
      </c>
      <c r="B484" s="11" t="s">
        <v>10</v>
      </c>
      <c r="C484" s="11" t="s">
        <v>193</v>
      </c>
      <c r="D484" s="47" t="s">
        <v>73</v>
      </c>
      <c r="E484" s="11" t="s">
        <v>195</v>
      </c>
      <c r="F484" s="11" t="s">
        <v>0</v>
      </c>
      <c r="G484" s="11"/>
      <c r="H484" s="11" t="s">
        <v>0</v>
      </c>
      <c r="I484" s="15" t="s">
        <v>0</v>
      </c>
      <c r="J484" s="16">
        <f t="shared" si="54"/>
        <v>10160662.550000001</v>
      </c>
      <c r="K484" s="16">
        <f t="shared" si="54"/>
        <v>1542161.9299999997</v>
      </c>
      <c r="L484" s="9">
        <f t="shared" si="49"/>
        <v>15.177769386702048</v>
      </c>
      <c r="M484" s="136"/>
    </row>
    <row r="485" spans="1:13">
      <c r="A485" s="17" t="s">
        <v>196</v>
      </c>
      <c r="B485" s="11" t="s">
        <v>10</v>
      </c>
      <c r="C485" s="11" t="s">
        <v>193</v>
      </c>
      <c r="D485" s="47" t="s">
        <v>73</v>
      </c>
      <c r="E485" s="11" t="s">
        <v>197</v>
      </c>
      <c r="F485" s="11" t="s">
        <v>0</v>
      </c>
      <c r="G485" s="11"/>
      <c r="H485" s="11" t="s">
        <v>0</v>
      </c>
      <c r="I485" s="15" t="s">
        <v>0</v>
      </c>
      <c r="J485" s="16">
        <f t="shared" si="54"/>
        <v>10160662.550000001</v>
      </c>
      <c r="K485" s="16">
        <f t="shared" si="54"/>
        <v>1542161.9299999997</v>
      </c>
      <c r="L485" s="9">
        <f t="shared" si="49"/>
        <v>15.177769386702048</v>
      </c>
      <c r="M485" s="136"/>
    </row>
    <row r="486" spans="1:13" ht="27">
      <c r="A486" s="18" t="s">
        <v>198</v>
      </c>
      <c r="B486" s="19" t="s">
        <v>10</v>
      </c>
      <c r="C486" s="19" t="s">
        <v>193</v>
      </c>
      <c r="D486" s="52" t="s">
        <v>73</v>
      </c>
      <c r="E486" s="19" t="s">
        <v>199</v>
      </c>
      <c r="F486" s="19" t="s">
        <v>0</v>
      </c>
      <c r="G486" s="19"/>
      <c r="H486" s="19" t="s">
        <v>0</v>
      </c>
      <c r="I486" s="20" t="s">
        <v>0</v>
      </c>
      <c r="J486" s="21">
        <f>J487+J492+J501</f>
        <v>10160662.550000001</v>
      </c>
      <c r="K486" s="21">
        <f>K487+K492+K501</f>
        <v>1542161.9299999997</v>
      </c>
      <c r="L486" s="9">
        <f t="shared" si="49"/>
        <v>15.177769386702048</v>
      </c>
      <c r="M486" s="137"/>
    </row>
    <row r="487" spans="1:13" ht="65" hidden="1">
      <c r="A487" s="17" t="s">
        <v>22</v>
      </c>
      <c r="B487" s="11" t="s">
        <v>10</v>
      </c>
      <c r="C487" s="11" t="s">
        <v>193</v>
      </c>
      <c r="D487" s="47" t="s">
        <v>73</v>
      </c>
      <c r="E487" s="11" t="s">
        <v>199</v>
      </c>
      <c r="F487" s="11" t="s">
        <v>23</v>
      </c>
      <c r="G487" s="11"/>
      <c r="H487" s="19"/>
      <c r="I487" s="20"/>
      <c r="J487" s="16">
        <f t="shared" ref="J487:K490" si="55">J488</f>
        <v>0</v>
      </c>
      <c r="K487" s="16">
        <f t="shared" si="55"/>
        <v>0</v>
      </c>
      <c r="L487" s="9" t="e">
        <f t="shared" si="49"/>
        <v>#DIV/0!</v>
      </c>
      <c r="M487" s="136"/>
    </row>
    <row r="488" spans="1:13" ht="26" hidden="1">
      <c r="A488" s="17" t="s">
        <v>24</v>
      </c>
      <c r="B488" s="11" t="s">
        <v>10</v>
      </c>
      <c r="C488" s="11" t="s">
        <v>193</v>
      </c>
      <c r="D488" s="47" t="s">
        <v>73</v>
      </c>
      <c r="E488" s="11" t="s">
        <v>199</v>
      </c>
      <c r="F488" s="11" t="s">
        <v>25</v>
      </c>
      <c r="G488" s="11"/>
      <c r="H488" s="19"/>
      <c r="I488" s="20"/>
      <c r="J488" s="16">
        <f t="shared" si="55"/>
        <v>0</v>
      </c>
      <c r="K488" s="16">
        <f t="shared" si="55"/>
        <v>0</v>
      </c>
      <c r="L488" s="9" t="e">
        <f t="shared" si="49"/>
        <v>#DIV/0!</v>
      </c>
      <c r="M488" s="136"/>
    </row>
    <row r="489" spans="1:13" ht="52" hidden="1">
      <c r="A489" s="10" t="s">
        <v>40</v>
      </c>
      <c r="B489" s="11" t="s">
        <v>10</v>
      </c>
      <c r="C489" s="11" t="s">
        <v>193</v>
      </c>
      <c r="D489" s="47" t="s">
        <v>73</v>
      </c>
      <c r="E489" s="11" t="s">
        <v>199</v>
      </c>
      <c r="F489" s="11" t="s">
        <v>41</v>
      </c>
      <c r="G489" s="11"/>
      <c r="H489" s="19"/>
      <c r="I489" s="20"/>
      <c r="J489" s="16">
        <f t="shared" si="55"/>
        <v>0</v>
      </c>
      <c r="K489" s="16">
        <f t="shared" si="55"/>
        <v>0</v>
      </c>
      <c r="L489" s="9" t="e">
        <f t="shared" ref="L489:L527" si="56">K489/J489*100</f>
        <v>#DIV/0!</v>
      </c>
      <c r="M489" s="136"/>
    </row>
    <row r="490" spans="1:13" hidden="1">
      <c r="A490" s="12" t="s">
        <v>277</v>
      </c>
      <c r="B490" s="44" t="s">
        <v>10</v>
      </c>
      <c r="C490" s="44" t="s">
        <v>193</v>
      </c>
      <c r="D490" s="54" t="s">
        <v>73</v>
      </c>
      <c r="E490" s="44" t="s">
        <v>199</v>
      </c>
      <c r="F490" s="22" t="s">
        <v>41</v>
      </c>
      <c r="G490" s="22"/>
      <c r="H490" s="44">
        <v>226</v>
      </c>
      <c r="I490" s="46"/>
      <c r="J490" s="45">
        <f t="shared" si="55"/>
        <v>0</v>
      </c>
      <c r="K490" s="45">
        <f t="shared" si="55"/>
        <v>0</v>
      </c>
      <c r="L490" s="9" t="e">
        <f t="shared" si="56"/>
        <v>#DIV/0!</v>
      </c>
      <c r="M490" s="140"/>
    </row>
    <row r="491" spans="1:13" hidden="1">
      <c r="A491" s="12" t="s">
        <v>191</v>
      </c>
      <c r="B491" s="44" t="s">
        <v>10</v>
      </c>
      <c r="C491" s="44" t="s">
        <v>193</v>
      </c>
      <c r="D491" s="54" t="s">
        <v>73</v>
      </c>
      <c r="E491" s="44" t="s">
        <v>199</v>
      </c>
      <c r="F491" s="22" t="s">
        <v>41</v>
      </c>
      <c r="G491" s="22"/>
      <c r="H491" s="44">
        <v>226</v>
      </c>
      <c r="I491" s="46">
        <v>1140</v>
      </c>
      <c r="J491" s="45"/>
      <c r="K491" s="92"/>
      <c r="L491" s="9" t="e">
        <f t="shared" si="56"/>
        <v>#DIV/0!</v>
      </c>
      <c r="M491" s="142"/>
    </row>
    <row r="492" spans="1:13" ht="26">
      <c r="A492" s="17" t="s">
        <v>44</v>
      </c>
      <c r="B492" s="11" t="s">
        <v>10</v>
      </c>
      <c r="C492" s="11" t="s">
        <v>193</v>
      </c>
      <c r="D492" s="47" t="s">
        <v>73</v>
      </c>
      <c r="E492" s="11" t="s">
        <v>199</v>
      </c>
      <c r="F492" s="11" t="s">
        <v>45</v>
      </c>
      <c r="G492" s="11"/>
      <c r="H492" s="11" t="s">
        <v>0</v>
      </c>
      <c r="I492" s="15" t="s">
        <v>0</v>
      </c>
      <c r="J492" s="16">
        <f>J493</f>
        <v>9960662.5500000007</v>
      </c>
      <c r="K492" s="16">
        <f>K493</f>
        <v>1542161.9299999997</v>
      </c>
      <c r="L492" s="9">
        <f t="shared" si="56"/>
        <v>15.482523599798084</v>
      </c>
      <c r="M492" s="136"/>
    </row>
    <row r="493" spans="1:13" ht="26">
      <c r="A493" s="17" t="s">
        <v>46</v>
      </c>
      <c r="B493" s="11" t="s">
        <v>10</v>
      </c>
      <c r="C493" s="11" t="s">
        <v>193</v>
      </c>
      <c r="D493" s="47" t="s">
        <v>73</v>
      </c>
      <c r="E493" s="11" t="s">
        <v>199</v>
      </c>
      <c r="F493" s="11" t="s">
        <v>47</v>
      </c>
      <c r="G493" s="11"/>
      <c r="H493" s="11" t="s">
        <v>0</v>
      </c>
      <c r="I493" s="15" t="s">
        <v>0</v>
      </c>
      <c r="J493" s="16">
        <f>J494</f>
        <v>9960662.5500000007</v>
      </c>
      <c r="K493" s="16">
        <f>K494</f>
        <v>1542161.9299999997</v>
      </c>
      <c r="L493" s="9">
        <f t="shared" si="56"/>
        <v>15.482523599798084</v>
      </c>
      <c r="M493" s="136"/>
    </row>
    <row r="494" spans="1:13" ht="26">
      <c r="A494" s="10" t="s">
        <v>55</v>
      </c>
      <c r="B494" s="11" t="s">
        <v>10</v>
      </c>
      <c r="C494" s="11" t="s">
        <v>193</v>
      </c>
      <c r="D494" s="47" t="s">
        <v>73</v>
      </c>
      <c r="E494" s="11" t="s">
        <v>199</v>
      </c>
      <c r="F494" s="11" t="s">
        <v>56</v>
      </c>
      <c r="G494" s="11"/>
      <c r="H494" s="11" t="s">
        <v>0</v>
      </c>
      <c r="I494" s="15" t="s">
        <v>0</v>
      </c>
      <c r="J494" s="16">
        <f>J495+J499+J497</f>
        <v>9960662.5500000007</v>
      </c>
      <c r="K494" s="16">
        <f>K495+K499+K497</f>
        <v>1542161.9299999997</v>
      </c>
      <c r="L494" s="9">
        <f t="shared" si="56"/>
        <v>15.482523599798084</v>
      </c>
      <c r="M494" s="136"/>
    </row>
    <row r="495" spans="1:13">
      <c r="A495" s="12" t="s">
        <v>57</v>
      </c>
      <c r="B495" s="22" t="s">
        <v>10</v>
      </c>
      <c r="C495" s="22" t="s">
        <v>193</v>
      </c>
      <c r="D495" s="54" t="s">
        <v>73</v>
      </c>
      <c r="E495" s="44" t="s">
        <v>199</v>
      </c>
      <c r="F495" s="22" t="s">
        <v>56</v>
      </c>
      <c r="G495" s="22"/>
      <c r="H495" s="22" t="s">
        <v>58</v>
      </c>
      <c r="I495" s="72" t="s">
        <v>0</v>
      </c>
      <c r="J495" s="23">
        <f>J496</f>
        <v>1124906.8799999999</v>
      </c>
      <c r="K495" s="23">
        <f>K496</f>
        <v>1074906.8799999999</v>
      </c>
      <c r="L495" s="228">
        <f t="shared" si="56"/>
        <v>95.555187643620769</v>
      </c>
      <c r="M495" s="138"/>
    </row>
    <row r="496" spans="1:13">
      <c r="A496" s="12" t="s">
        <v>191</v>
      </c>
      <c r="B496" s="22" t="s">
        <v>10</v>
      </c>
      <c r="C496" s="22" t="s">
        <v>193</v>
      </c>
      <c r="D496" s="54" t="s">
        <v>73</v>
      </c>
      <c r="E496" s="44" t="s">
        <v>199</v>
      </c>
      <c r="F496" s="22" t="s">
        <v>56</v>
      </c>
      <c r="G496" s="22"/>
      <c r="H496" s="22" t="s">
        <v>58</v>
      </c>
      <c r="I496" s="72">
        <v>1140</v>
      </c>
      <c r="J496" s="23">
        <v>1124906.8799999999</v>
      </c>
      <c r="K496" s="23">
        <v>1074906.8799999999</v>
      </c>
      <c r="L496" s="228">
        <f t="shared" si="56"/>
        <v>95.555187643620769</v>
      </c>
      <c r="M496" s="138"/>
    </row>
    <row r="497" spans="1:13">
      <c r="A497" s="65" t="s">
        <v>137</v>
      </c>
      <c r="B497" s="211" t="s">
        <v>10</v>
      </c>
      <c r="C497" s="211" t="s">
        <v>193</v>
      </c>
      <c r="D497" s="212" t="s">
        <v>73</v>
      </c>
      <c r="E497" s="146" t="s">
        <v>199</v>
      </c>
      <c r="F497" s="66" t="s">
        <v>56</v>
      </c>
      <c r="G497" s="66"/>
      <c r="H497" s="66">
        <v>310</v>
      </c>
      <c r="I497" s="66"/>
      <c r="J497" s="23">
        <f>J498</f>
        <v>7991190.5099999998</v>
      </c>
      <c r="K497" s="23">
        <f>K498</f>
        <v>137569.89000000001</v>
      </c>
      <c r="L497" s="228">
        <f t="shared" si="56"/>
        <v>1.7215193384245826</v>
      </c>
      <c r="M497" s="138"/>
    </row>
    <row r="498" spans="1:13">
      <c r="A498" s="210" t="s">
        <v>138</v>
      </c>
      <c r="B498" s="66" t="s">
        <v>10</v>
      </c>
      <c r="C498" s="66" t="s">
        <v>193</v>
      </c>
      <c r="D498" s="145" t="s">
        <v>73</v>
      </c>
      <c r="E498" s="213" t="s">
        <v>199</v>
      </c>
      <c r="F498" s="211" t="s">
        <v>56</v>
      </c>
      <c r="G498" s="211"/>
      <c r="H498" s="214">
        <v>310</v>
      </c>
      <c r="I498" s="215">
        <v>1116</v>
      </c>
      <c r="J498" s="216">
        <v>7991190.5099999998</v>
      </c>
      <c r="K498" s="216">
        <v>137569.89000000001</v>
      </c>
      <c r="L498" s="228">
        <f t="shared" si="56"/>
        <v>1.7215193384245826</v>
      </c>
      <c r="M498" s="138"/>
    </row>
    <row r="499" spans="1:13">
      <c r="A499" s="81" t="s">
        <v>139</v>
      </c>
      <c r="B499" s="82" t="s">
        <v>10</v>
      </c>
      <c r="C499" s="82" t="s">
        <v>193</v>
      </c>
      <c r="D499" s="128" t="s">
        <v>73</v>
      </c>
      <c r="E499" s="129" t="s">
        <v>199</v>
      </c>
      <c r="F499" s="82" t="s">
        <v>56</v>
      </c>
      <c r="G499" s="82"/>
      <c r="H499" s="82">
        <v>340</v>
      </c>
      <c r="I499" s="83" t="s">
        <v>0</v>
      </c>
      <c r="J499" s="84">
        <f>J500</f>
        <v>844565.16</v>
      </c>
      <c r="K499" s="84">
        <f>K500</f>
        <v>329685.15999999997</v>
      </c>
      <c r="L499" s="228">
        <f t="shared" si="56"/>
        <v>39.036083373365763</v>
      </c>
      <c r="M499" s="138"/>
    </row>
    <row r="500" spans="1:13" ht="26">
      <c r="A500" s="65" t="s">
        <v>258</v>
      </c>
      <c r="B500" s="66" t="s">
        <v>10</v>
      </c>
      <c r="C500" s="66" t="s">
        <v>193</v>
      </c>
      <c r="D500" s="145" t="s">
        <v>73</v>
      </c>
      <c r="E500" s="146" t="s">
        <v>199</v>
      </c>
      <c r="F500" s="66" t="s">
        <v>56</v>
      </c>
      <c r="G500" s="66"/>
      <c r="H500" s="66">
        <v>349</v>
      </c>
      <c r="I500" s="66" t="s">
        <v>63</v>
      </c>
      <c r="J500" s="23">
        <v>844565.16</v>
      </c>
      <c r="K500" s="23">
        <v>329685.15999999997</v>
      </c>
      <c r="L500" s="228">
        <f t="shared" si="56"/>
        <v>39.036083373365763</v>
      </c>
      <c r="M500" s="138"/>
    </row>
    <row r="501" spans="1:13">
      <c r="A501" s="17" t="s">
        <v>67</v>
      </c>
      <c r="B501" s="11" t="s">
        <v>10</v>
      </c>
      <c r="C501" s="11" t="s">
        <v>193</v>
      </c>
      <c r="D501" s="47" t="s">
        <v>73</v>
      </c>
      <c r="E501" s="11" t="s">
        <v>199</v>
      </c>
      <c r="F501" s="11" t="s">
        <v>68</v>
      </c>
      <c r="G501" s="11"/>
      <c r="H501" s="11" t="s">
        <v>0</v>
      </c>
      <c r="I501" s="15" t="s">
        <v>0</v>
      </c>
      <c r="J501" s="16">
        <f>J502</f>
        <v>200000</v>
      </c>
      <c r="K501" s="246"/>
      <c r="L501" s="9">
        <f t="shared" si="56"/>
        <v>0</v>
      </c>
      <c r="M501" s="255"/>
    </row>
    <row r="502" spans="1:13">
      <c r="A502" s="10" t="s">
        <v>69</v>
      </c>
      <c r="B502" s="11" t="s">
        <v>10</v>
      </c>
      <c r="C502" s="11" t="s">
        <v>193</v>
      </c>
      <c r="D502" s="47" t="s">
        <v>73</v>
      </c>
      <c r="E502" s="11" t="s">
        <v>199</v>
      </c>
      <c r="F502" s="11" t="s">
        <v>70</v>
      </c>
      <c r="G502" s="11"/>
      <c r="H502" s="11" t="s">
        <v>0</v>
      </c>
      <c r="I502" s="15" t="s">
        <v>0</v>
      </c>
      <c r="J502" s="16">
        <f>J503</f>
        <v>200000</v>
      </c>
      <c r="K502" s="246"/>
      <c r="L502" s="9">
        <f t="shared" si="56"/>
        <v>0</v>
      </c>
      <c r="M502" s="255"/>
    </row>
    <row r="503" spans="1:13">
      <c r="A503" s="12" t="s">
        <v>42</v>
      </c>
      <c r="B503" s="22" t="s">
        <v>10</v>
      </c>
      <c r="C503" s="22" t="s">
        <v>193</v>
      </c>
      <c r="D503" s="54" t="s">
        <v>73</v>
      </c>
      <c r="E503" s="44" t="s">
        <v>199</v>
      </c>
      <c r="F503" s="22" t="s">
        <v>70</v>
      </c>
      <c r="G503" s="22"/>
      <c r="H503" s="22" t="s">
        <v>62</v>
      </c>
      <c r="I503" s="72" t="s">
        <v>0</v>
      </c>
      <c r="J503" s="23">
        <f>J504</f>
        <v>200000</v>
      </c>
      <c r="K503" s="92"/>
      <c r="L503" s="228">
        <f t="shared" si="56"/>
        <v>0</v>
      </c>
      <c r="M503" s="142"/>
    </row>
    <row r="504" spans="1:13">
      <c r="A504" s="12" t="s">
        <v>272</v>
      </c>
      <c r="B504" s="22" t="s">
        <v>10</v>
      </c>
      <c r="C504" s="22" t="s">
        <v>193</v>
      </c>
      <c r="D504" s="54" t="s">
        <v>73</v>
      </c>
      <c r="E504" s="44" t="s">
        <v>199</v>
      </c>
      <c r="F504" s="22" t="s">
        <v>70</v>
      </c>
      <c r="G504" s="22"/>
      <c r="H504" s="22">
        <v>296</v>
      </c>
      <c r="I504" s="72" t="s">
        <v>71</v>
      </c>
      <c r="J504" s="23">
        <v>200000</v>
      </c>
      <c r="K504" s="92"/>
      <c r="L504" s="228">
        <f t="shared" si="56"/>
        <v>0</v>
      </c>
      <c r="M504" s="142"/>
    </row>
    <row r="505" spans="1:13">
      <c r="A505" s="13" t="s">
        <v>200</v>
      </c>
      <c r="B505" s="14" t="s">
        <v>10</v>
      </c>
      <c r="C505" s="11" t="s">
        <v>201</v>
      </c>
      <c r="D505" s="11" t="s">
        <v>0</v>
      </c>
      <c r="E505" s="11" t="s">
        <v>0</v>
      </c>
      <c r="F505" s="11" t="s">
        <v>0</v>
      </c>
      <c r="G505" s="11"/>
      <c r="H505" s="11" t="s">
        <v>0</v>
      </c>
      <c r="I505" s="15" t="s">
        <v>0</v>
      </c>
      <c r="J505" s="16">
        <f>J506+J512+J554</f>
        <v>28482890.09</v>
      </c>
      <c r="K505" s="16">
        <f>K506+K512+K554</f>
        <v>4559879.41</v>
      </c>
      <c r="L505" s="9">
        <f t="shared" si="56"/>
        <v>16.009187956670587</v>
      </c>
      <c r="M505" s="136"/>
    </row>
    <row r="506" spans="1:13">
      <c r="A506" s="13" t="s">
        <v>202</v>
      </c>
      <c r="B506" s="14">
        <v>803</v>
      </c>
      <c r="C506" s="11">
        <v>10</v>
      </c>
      <c r="D506" s="47" t="s">
        <v>13</v>
      </c>
      <c r="E506" s="11"/>
      <c r="F506" s="11"/>
      <c r="G506" s="11"/>
      <c r="H506" s="11"/>
      <c r="I506" s="15"/>
      <c r="J506" s="16">
        <f t="shared" ref="J506:K510" si="57">J507</f>
        <v>860350.97</v>
      </c>
      <c r="K506" s="16">
        <f t="shared" si="57"/>
        <v>578753.01</v>
      </c>
      <c r="L506" s="9">
        <f t="shared" si="56"/>
        <v>67.269408669348053</v>
      </c>
      <c r="M506" s="136"/>
    </row>
    <row r="507" spans="1:13" ht="27">
      <c r="A507" s="59" t="s">
        <v>122</v>
      </c>
      <c r="B507" s="51">
        <v>803</v>
      </c>
      <c r="C507" s="19">
        <v>10</v>
      </c>
      <c r="D507" s="52" t="s">
        <v>13</v>
      </c>
      <c r="E507" s="19" t="s">
        <v>203</v>
      </c>
      <c r="F507" s="19"/>
      <c r="G507" s="19"/>
      <c r="H507" s="19"/>
      <c r="I507" s="20"/>
      <c r="J507" s="21">
        <f t="shared" si="57"/>
        <v>860350.97</v>
      </c>
      <c r="K507" s="21">
        <f t="shared" si="57"/>
        <v>578753.01</v>
      </c>
      <c r="L507" s="9">
        <f t="shared" si="56"/>
        <v>67.269408669348053</v>
      </c>
      <c r="M507" s="137"/>
    </row>
    <row r="508" spans="1:13">
      <c r="A508" s="17" t="s">
        <v>67</v>
      </c>
      <c r="B508" s="11" t="s">
        <v>10</v>
      </c>
      <c r="C508" s="11" t="s">
        <v>201</v>
      </c>
      <c r="D508" s="47" t="s">
        <v>13</v>
      </c>
      <c r="E508" s="11" t="s">
        <v>203</v>
      </c>
      <c r="F508" s="11" t="s">
        <v>68</v>
      </c>
      <c r="G508" s="11"/>
      <c r="H508" s="11"/>
      <c r="I508" s="15"/>
      <c r="J508" s="16">
        <f t="shared" si="57"/>
        <v>860350.97</v>
      </c>
      <c r="K508" s="16">
        <f t="shared" si="57"/>
        <v>578753.01</v>
      </c>
      <c r="L508" s="9">
        <f t="shared" si="56"/>
        <v>67.269408669348053</v>
      </c>
      <c r="M508" s="136"/>
    </row>
    <row r="509" spans="1:13" ht="26">
      <c r="A509" s="17" t="s">
        <v>204</v>
      </c>
      <c r="B509" s="11" t="s">
        <v>10</v>
      </c>
      <c r="C509" s="11" t="s">
        <v>201</v>
      </c>
      <c r="D509" s="47" t="s">
        <v>13</v>
      </c>
      <c r="E509" s="11" t="s">
        <v>203</v>
      </c>
      <c r="F509" s="11">
        <v>310</v>
      </c>
      <c r="G509" s="11"/>
      <c r="H509" s="11"/>
      <c r="I509" s="15"/>
      <c r="J509" s="16">
        <f t="shared" si="57"/>
        <v>860350.97</v>
      </c>
      <c r="K509" s="16">
        <f t="shared" si="57"/>
        <v>578753.01</v>
      </c>
      <c r="L509" s="9">
        <f t="shared" si="56"/>
        <v>67.269408669348053</v>
      </c>
      <c r="M509" s="136"/>
    </row>
    <row r="510" spans="1:13">
      <c r="A510" s="13" t="s">
        <v>205</v>
      </c>
      <c r="B510" s="11" t="s">
        <v>10</v>
      </c>
      <c r="C510" s="11" t="s">
        <v>201</v>
      </c>
      <c r="D510" s="47" t="s">
        <v>13</v>
      </c>
      <c r="E510" s="11" t="s">
        <v>203</v>
      </c>
      <c r="F510" s="11">
        <v>312</v>
      </c>
      <c r="G510" s="11"/>
      <c r="H510" s="11"/>
      <c r="I510" s="15"/>
      <c r="J510" s="16">
        <f t="shared" si="57"/>
        <v>860350.97</v>
      </c>
      <c r="K510" s="16">
        <f t="shared" si="57"/>
        <v>578753.01</v>
      </c>
      <c r="L510" s="9">
        <f t="shared" si="56"/>
        <v>67.269408669348053</v>
      </c>
      <c r="M510" s="136"/>
    </row>
    <row r="511" spans="1:13" ht="26">
      <c r="A511" s="60" t="s">
        <v>287</v>
      </c>
      <c r="B511" s="44" t="s">
        <v>10</v>
      </c>
      <c r="C511" s="44" t="s">
        <v>201</v>
      </c>
      <c r="D511" s="54" t="s">
        <v>13</v>
      </c>
      <c r="E511" s="44" t="s">
        <v>203</v>
      </c>
      <c r="F511" s="44">
        <v>312</v>
      </c>
      <c r="G511" s="44"/>
      <c r="H511" s="44">
        <v>264</v>
      </c>
      <c r="I511" s="46"/>
      <c r="J511" s="45">
        <v>860350.97</v>
      </c>
      <c r="K511" s="45">
        <v>578753.01</v>
      </c>
      <c r="L511" s="228">
        <f t="shared" si="56"/>
        <v>67.269408669348053</v>
      </c>
      <c r="M511" s="140"/>
    </row>
    <row r="512" spans="1:13">
      <c r="A512" s="13" t="s">
        <v>206</v>
      </c>
      <c r="B512" s="14" t="s">
        <v>10</v>
      </c>
      <c r="C512" s="11" t="s">
        <v>201</v>
      </c>
      <c r="D512" s="11" t="s">
        <v>33</v>
      </c>
      <c r="E512" s="11" t="s">
        <v>0</v>
      </c>
      <c r="F512" s="11" t="s">
        <v>0</v>
      </c>
      <c r="G512" s="11"/>
      <c r="H512" s="11" t="s">
        <v>0</v>
      </c>
      <c r="I512" s="15" t="s">
        <v>0</v>
      </c>
      <c r="J512" s="16">
        <f>J513+J542</f>
        <v>27147639.120000001</v>
      </c>
      <c r="K512" s="16">
        <f>K513+K542</f>
        <v>3875646.4</v>
      </c>
      <c r="L512" s="9">
        <f t="shared" si="56"/>
        <v>14.276182112442932</v>
      </c>
      <c r="M512" s="136"/>
    </row>
    <row r="513" spans="1:13">
      <c r="A513" s="17" t="s">
        <v>207</v>
      </c>
      <c r="B513" s="11" t="s">
        <v>10</v>
      </c>
      <c r="C513" s="11" t="s">
        <v>201</v>
      </c>
      <c r="D513" s="11" t="s">
        <v>33</v>
      </c>
      <c r="E513" s="11" t="s">
        <v>208</v>
      </c>
      <c r="F513" s="11" t="s">
        <v>0</v>
      </c>
      <c r="G513" s="11"/>
      <c r="H513" s="11" t="s">
        <v>0</v>
      </c>
      <c r="I513" s="15" t="s">
        <v>0</v>
      </c>
      <c r="J513" s="16">
        <f>J514+J519+J535</f>
        <v>4728467.12</v>
      </c>
      <c r="K513" s="16">
        <f>K514+K519+K535</f>
        <v>3875646.4</v>
      </c>
      <c r="L513" s="9">
        <f t="shared" si="56"/>
        <v>81.964118638092586</v>
      </c>
      <c r="M513" s="136"/>
    </row>
    <row r="514" spans="1:13">
      <c r="A514" s="17" t="s">
        <v>209</v>
      </c>
      <c r="B514" s="11">
        <v>803</v>
      </c>
      <c r="C514" s="11">
        <v>10</v>
      </c>
      <c r="D514" s="47" t="s">
        <v>33</v>
      </c>
      <c r="E514" s="11" t="s">
        <v>210</v>
      </c>
      <c r="F514" s="11"/>
      <c r="G514" s="11"/>
      <c r="H514" s="11"/>
      <c r="I514" s="15"/>
      <c r="J514" s="16">
        <f t="shared" ref="J514:K517" si="58">J515</f>
        <v>450000</v>
      </c>
      <c r="K514" s="16">
        <f t="shared" si="58"/>
        <v>450000</v>
      </c>
      <c r="L514" s="9">
        <f t="shared" si="56"/>
        <v>100</v>
      </c>
      <c r="M514" s="136"/>
    </row>
    <row r="515" spans="1:13" ht="27">
      <c r="A515" s="18" t="s">
        <v>320</v>
      </c>
      <c r="B515" s="19">
        <v>803</v>
      </c>
      <c r="C515" s="19">
        <v>10</v>
      </c>
      <c r="D515" s="52" t="s">
        <v>33</v>
      </c>
      <c r="E515" s="19" t="s">
        <v>211</v>
      </c>
      <c r="F515" s="19"/>
      <c r="G515" s="19"/>
      <c r="H515" s="19"/>
      <c r="I515" s="20"/>
      <c r="J515" s="21">
        <f t="shared" si="58"/>
        <v>450000</v>
      </c>
      <c r="K515" s="21">
        <f t="shared" si="58"/>
        <v>450000</v>
      </c>
      <c r="L515" s="9">
        <f t="shared" si="56"/>
        <v>100</v>
      </c>
      <c r="M515" s="137"/>
    </row>
    <row r="516" spans="1:13" ht="39">
      <c r="A516" s="17" t="s">
        <v>212</v>
      </c>
      <c r="B516" s="11">
        <v>803</v>
      </c>
      <c r="C516" s="11">
        <v>10</v>
      </c>
      <c r="D516" s="47" t="s">
        <v>33</v>
      </c>
      <c r="E516" s="11" t="s">
        <v>210</v>
      </c>
      <c r="F516" s="11">
        <v>630</v>
      </c>
      <c r="G516" s="11"/>
      <c r="H516" s="11"/>
      <c r="I516" s="15"/>
      <c r="J516" s="16">
        <f t="shared" si="58"/>
        <v>450000</v>
      </c>
      <c r="K516" s="16">
        <f t="shared" si="58"/>
        <v>450000</v>
      </c>
      <c r="L516" s="9">
        <f t="shared" si="56"/>
        <v>100</v>
      </c>
      <c r="M516" s="136"/>
    </row>
    <row r="517" spans="1:13">
      <c r="A517" s="10" t="s">
        <v>213</v>
      </c>
      <c r="B517" s="11">
        <v>803</v>
      </c>
      <c r="C517" s="11">
        <v>10</v>
      </c>
      <c r="D517" s="47" t="s">
        <v>33</v>
      </c>
      <c r="E517" s="11" t="s">
        <v>210</v>
      </c>
      <c r="F517" s="11">
        <v>630</v>
      </c>
      <c r="G517" s="11"/>
      <c r="H517" s="11"/>
      <c r="I517" s="15"/>
      <c r="J517" s="16">
        <f t="shared" si="58"/>
        <v>450000</v>
      </c>
      <c r="K517" s="16">
        <f t="shared" si="58"/>
        <v>450000</v>
      </c>
      <c r="L517" s="9">
        <f t="shared" si="56"/>
        <v>100</v>
      </c>
      <c r="M517" s="136"/>
    </row>
    <row r="518" spans="1:13" ht="26">
      <c r="A518" s="122" t="s">
        <v>314</v>
      </c>
      <c r="B518" s="44">
        <v>803</v>
      </c>
      <c r="C518" s="44">
        <v>10</v>
      </c>
      <c r="D518" s="54" t="s">
        <v>33</v>
      </c>
      <c r="E518" s="44" t="s">
        <v>211</v>
      </c>
      <c r="F518" s="44">
        <v>633</v>
      </c>
      <c r="G518" s="44"/>
      <c r="H518" s="44">
        <v>246</v>
      </c>
      <c r="I518" s="15"/>
      <c r="J518" s="45">
        <v>450000</v>
      </c>
      <c r="K518" s="92">
        <v>450000</v>
      </c>
      <c r="L518" s="228">
        <f t="shared" si="56"/>
        <v>100</v>
      </c>
      <c r="M518" s="142"/>
    </row>
    <row r="519" spans="1:13" ht="26">
      <c r="A519" s="17" t="s">
        <v>214</v>
      </c>
      <c r="B519" s="11" t="s">
        <v>10</v>
      </c>
      <c r="C519" s="11" t="s">
        <v>201</v>
      </c>
      <c r="D519" s="11" t="s">
        <v>33</v>
      </c>
      <c r="E519" s="11" t="s">
        <v>215</v>
      </c>
      <c r="F519" s="11" t="s">
        <v>0</v>
      </c>
      <c r="G519" s="11"/>
      <c r="H519" s="11" t="s">
        <v>0</v>
      </c>
      <c r="I519" s="15" t="s">
        <v>0</v>
      </c>
      <c r="J519" s="16">
        <f>J520</f>
        <v>4248467.12</v>
      </c>
      <c r="K519" s="16">
        <f>K520</f>
        <v>3408646.4</v>
      </c>
      <c r="L519" s="9">
        <f t="shared" si="56"/>
        <v>80.23238273290437</v>
      </c>
      <c r="M519" s="136"/>
    </row>
    <row r="520" spans="1:13" ht="27">
      <c r="A520" s="18" t="s">
        <v>321</v>
      </c>
      <c r="B520" s="19" t="s">
        <v>10</v>
      </c>
      <c r="C520" s="19" t="s">
        <v>201</v>
      </c>
      <c r="D520" s="19" t="s">
        <v>33</v>
      </c>
      <c r="E520" s="19" t="s">
        <v>216</v>
      </c>
      <c r="F520" s="19" t="s">
        <v>0</v>
      </c>
      <c r="G520" s="19"/>
      <c r="H520" s="19" t="s">
        <v>0</v>
      </c>
      <c r="I520" s="20" t="s">
        <v>0</v>
      </c>
      <c r="J520" s="21">
        <f>J521+J526</f>
        <v>4248467.12</v>
      </c>
      <c r="K520" s="21">
        <f>K521+K526</f>
        <v>3408646.4</v>
      </c>
      <c r="L520" s="9">
        <f t="shared" si="56"/>
        <v>80.23238273290437</v>
      </c>
      <c r="M520" s="137"/>
    </row>
    <row r="521" spans="1:13" ht="26">
      <c r="A521" s="17" t="s">
        <v>44</v>
      </c>
      <c r="B521" s="11" t="s">
        <v>10</v>
      </c>
      <c r="C521" s="11" t="s">
        <v>201</v>
      </c>
      <c r="D521" s="11" t="s">
        <v>33</v>
      </c>
      <c r="E521" s="11" t="s">
        <v>216</v>
      </c>
      <c r="F521" s="11" t="s">
        <v>45</v>
      </c>
      <c r="G521" s="11"/>
      <c r="H521" s="11" t="s">
        <v>0</v>
      </c>
      <c r="I521" s="15" t="s">
        <v>0</v>
      </c>
      <c r="J521" s="16">
        <f t="shared" ref="J521:K524" si="59">J522</f>
        <v>459646.4</v>
      </c>
      <c r="K521" s="16">
        <f t="shared" si="59"/>
        <v>220646.39999999999</v>
      </c>
      <c r="L521" s="9">
        <f t="shared" si="56"/>
        <v>48.003508784143634</v>
      </c>
      <c r="M521" s="136"/>
    </row>
    <row r="522" spans="1:13" ht="26">
      <c r="A522" s="17" t="s">
        <v>46</v>
      </c>
      <c r="B522" s="11" t="s">
        <v>10</v>
      </c>
      <c r="C522" s="11" t="s">
        <v>201</v>
      </c>
      <c r="D522" s="11" t="s">
        <v>33</v>
      </c>
      <c r="E522" s="11" t="s">
        <v>216</v>
      </c>
      <c r="F522" s="11" t="s">
        <v>47</v>
      </c>
      <c r="G522" s="11"/>
      <c r="H522" s="11" t="s">
        <v>0</v>
      </c>
      <c r="I522" s="15" t="s">
        <v>0</v>
      </c>
      <c r="J522" s="16">
        <f t="shared" si="59"/>
        <v>459646.4</v>
      </c>
      <c r="K522" s="16">
        <f t="shared" si="59"/>
        <v>220646.39999999999</v>
      </c>
      <c r="L522" s="9">
        <f t="shared" si="56"/>
        <v>48.003508784143634</v>
      </c>
      <c r="M522" s="136"/>
    </row>
    <row r="523" spans="1:13" ht="26">
      <c r="A523" s="10" t="s">
        <v>55</v>
      </c>
      <c r="B523" s="11" t="s">
        <v>10</v>
      </c>
      <c r="C523" s="11" t="s">
        <v>201</v>
      </c>
      <c r="D523" s="11" t="s">
        <v>33</v>
      </c>
      <c r="E523" s="11" t="s">
        <v>216</v>
      </c>
      <c r="F523" s="11" t="s">
        <v>56</v>
      </c>
      <c r="G523" s="11"/>
      <c r="H523" s="11" t="s">
        <v>0</v>
      </c>
      <c r="I523" s="15" t="s">
        <v>0</v>
      </c>
      <c r="J523" s="16">
        <f t="shared" si="59"/>
        <v>459646.4</v>
      </c>
      <c r="K523" s="16">
        <f t="shared" si="59"/>
        <v>220646.39999999999</v>
      </c>
      <c r="L523" s="9">
        <f t="shared" si="56"/>
        <v>48.003508784143634</v>
      </c>
      <c r="M523" s="136"/>
    </row>
    <row r="524" spans="1:13">
      <c r="A524" s="12" t="s">
        <v>139</v>
      </c>
      <c r="B524" s="22" t="s">
        <v>10</v>
      </c>
      <c r="C524" s="22" t="s">
        <v>201</v>
      </c>
      <c r="D524" s="22" t="s">
        <v>33</v>
      </c>
      <c r="E524" s="44" t="s">
        <v>216</v>
      </c>
      <c r="F524" s="22" t="s">
        <v>56</v>
      </c>
      <c r="G524" s="22"/>
      <c r="H524" s="22">
        <v>340</v>
      </c>
      <c r="I524" s="72" t="s">
        <v>0</v>
      </c>
      <c r="J524" s="23">
        <f t="shared" si="59"/>
        <v>459646.4</v>
      </c>
      <c r="K524" s="23">
        <f t="shared" si="59"/>
        <v>220646.39999999999</v>
      </c>
      <c r="L524" s="228">
        <f t="shared" si="56"/>
        <v>48.003508784143634</v>
      </c>
      <c r="M524" s="138"/>
    </row>
    <row r="525" spans="1:13" ht="26">
      <c r="A525" s="12" t="s">
        <v>258</v>
      </c>
      <c r="B525" s="22" t="s">
        <v>10</v>
      </c>
      <c r="C525" s="22" t="s">
        <v>201</v>
      </c>
      <c r="D525" s="22" t="s">
        <v>33</v>
      </c>
      <c r="E525" s="44" t="s">
        <v>216</v>
      </c>
      <c r="F525" s="22" t="s">
        <v>56</v>
      </c>
      <c r="G525" s="22"/>
      <c r="H525" s="22">
        <v>349</v>
      </c>
      <c r="I525" s="72" t="s">
        <v>63</v>
      </c>
      <c r="J525" s="23">
        <v>459646.4</v>
      </c>
      <c r="K525" s="23">
        <v>220646.39999999999</v>
      </c>
      <c r="L525" s="228">
        <f t="shared" si="56"/>
        <v>48.003508784143634</v>
      </c>
      <c r="M525" s="138"/>
    </row>
    <row r="526" spans="1:13">
      <c r="A526" s="17" t="s">
        <v>67</v>
      </c>
      <c r="B526" s="11" t="s">
        <v>10</v>
      </c>
      <c r="C526" s="11" t="s">
        <v>201</v>
      </c>
      <c r="D526" s="11" t="s">
        <v>33</v>
      </c>
      <c r="E526" s="11" t="s">
        <v>216</v>
      </c>
      <c r="F526" s="11" t="s">
        <v>68</v>
      </c>
      <c r="G526" s="11"/>
      <c r="H526" s="11" t="s">
        <v>0</v>
      </c>
      <c r="I526" s="15" t="s">
        <v>0</v>
      </c>
      <c r="J526" s="16">
        <f>J527+J531</f>
        <v>3788820.72</v>
      </c>
      <c r="K526" s="16">
        <f>K527+K531</f>
        <v>3188000</v>
      </c>
      <c r="L526" s="9">
        <f t="shared" si="56"/>
        <v>84.142276333412781</v>
      </c>
      <c r="M526" s="136"/>
    </row>
    <row r="527" spans="1:13" ht="26">
      <c r="A527" s="17" t="s">
        <v>204</v>
      </c>
      <c r="B527" s="11" t="s">
        <v>10</v>
      </c>
      <c r="C527" s="11" t="s">
        <v>201</v>
      </c>
      <c r="D527" s="11" t="s">
        <v>33</v>
      </c>
      <c r="E527" s="11" t="s">
        <v>216</v>
      </c>
      <c r="F527" s="11">
        <v>310</v>
      </c>
      <c r="G527" s="11"/>
      <c r="H527" s="11" t="s">
        <v>0</v>
      </c>
      <c r="I527" s="15" t="s">
        <v>0</v>
      </c>
      <c r="J527" s="16">
        <f t="shared" ref="J527:K529" si="60">J528</f>
        <v>3688820.72</v>
      </c>
      <c r="K527" s="16">
        <f t="shared" si="60"/>
        <v>3128000</v>
      </c>
      <c r="L527" s="9">
        <f t="shared" si="56"/>
        <v>84.796747725923638</v>
      </c>
      <c r="M527" s="136"/>
    </row>
    <row r="528" spans="1:13" ht="26">
      <c r="A528" s="10" t="s">
        <v>217</v>
      </c>
      <c r="B528" s="11" t="s">
        <v>10</v>
      </c>
      <c r="C528" s="11" t="s">
        <v>201</v>
      </c>
      <c r="D528" s="11" t="s">
        <v>33</v>
      </c>
      <c r="E528" s="11" t="s">
        <v>216</v>
      </c>
      <c r="F528" s="11">
        <v>313</v>
      </c>
      <c r="G528" s="11"/>
      <c r="H528" s="11" t="s">
        <v>0</v>
      </c>
      <c r="I528" s="15" t="s">
        <v>0</v>
      </c>
      <c r="J528" s="16">
        <f t="shared" si="60"/>
        <v>3688820.72</v>
      </c>
      <c r="K528" s="16">
        <f t="shared" si="60"/>
        <v>3128000</v>
      </c>
      <c r="L528" s="9">
        <f t="shared" ref="L528:L572" si="61">K528/J528*100</f>
        <v>84.796747725923638</v>
      </c>
      <c r="M528" s="136"/>
    </row>
    <row r="529" spans="1:13">
      <c r="A529" s="12" t="s">
        <v>218</v>
      </c>
      <c r="B529" s="22" t="s">
        <v>10</v>
      </c>
      <c r="C529" s="22" t="s">
        <v>201</v>
      </c>
      <c r="D529" s="22" t="s">
        <v>33</v>
      </c>
      <c r="E529" s="44" t="s">
        <v>216</v>
      </c>
      <c r="F529" s="22">
        <v>313</v>
      </c>
      <c r="G529" s="22"/>
      <c r="H529" s="22" t="s">
        <v>219</v>
      </c>
      <c r="I529" s="72" t="s">
        <v>0</v>
      </c>
      <c r="J529" s="23">
        <f t="shared" si="60"/>
        <v>3688820.72</v>
      </c>
      <c r="K529" s="23">
        <f t="shared" si="60"/>
        <v>3128000</v>
      </c>
      <c r="L529" s="228">
        <f t="shared" si="61"/>
        <v>84.796747725923638</v>
      </c>
      <c r="M529" s="138"/>
    </row>
    <row r="530" spans="1:13">
      <c r="A530" s="12" t="s">
        <v>220</v>
      </c>
      <c r="B530" s="22" t="s">
        <v>10</v>
      </c>
      <c r="C530" s="22" t="s">
        <v>201</v>
      </c>
      <c r="D530" s="22" t="s">
        <v>33</v>
      </c>
      <c r="E530" s="44" t="s">
        <v>216</v>
      </c>
      <c r="F530" s="22">
        <v>313</v>
      </c>
      <c r="G530" s="22"/>
      <c r="H530" s="22" t="s">
        <v>219</v>
      </c>
      <c r="I530" s="72" t="s">
        <v>221</v>
      </c>
      <c r="J530" s="23">
        <v>3688820.72</v>
      </c>
      <c r="K530" s="23">
        <v>3128000</v>
      </c>
      <c r="L530" s="228">
        <f t="shared" si="61"/>
        <v>84.796747725923638</v>
      </c>
      <c r="M530" s="138"/>
    </row>
    <row r="531" spans="1:13" ht="26">
      <c r="A531" s="108" t="s">
        <v>228</v>
      </c>
      <c r="B531" s="109" t="s">
        <v>10</v>
      </c>
      <c r="C531" s="109" t="s">
        <v>201</v>
      </c>
      <c r="D531" s="109" t="s">
        <v>33</v>
      </c>
      <c r="E531" s="109" t="s">
        <v>216</v>
      </c>
      <c r="F531" s="109">
        <v>320</v>
      </c>
      <c r="G531" s="109"/>
      <c r="H531" s="109" t="s">
        <v>0</v>
      </c>
      <c r="I531" s="115" t="s">
        <v>0</v>
      </c>
      <c r="J531" s="27">
        <f t="shared" ref="J531:K533" si="62">J532</f>
        <v>100000</v>
      </c>
      <c r="K531" s="27">
        <f t="shared" si="62"/>
        <v>60000</v>
      </c>
      <c r="L531" s="9">
        <f t="shared" si="61"/>
        <v>60</v>
      </c>
      <c r="M531" s="139"/>
    </row>
    <row r="532" spans="1:13" ht="26">
      <c r="A532" s="108" t="s">
        <v>422</v>
      </c>
      <c r="B532" s="109" t="s">
        <v>10</v>
      </c>
      <c r="C532" s="109" t="s">
        <v>201</v>
      </c>
      <c r="D532" s="109" t="s">
        <v>33</v>
      </c>
      <c r="E532" s="109" t="s">
        <v>216</v>
      </c>
      <c r="F532" s="109">
        <v>323</v>
      </c>
      <c r="G532" s="109"/>
      <c r="H532" s="109" t="s">
        <v>0</v>
      </c>
      <c r="I532" s="115" t="s">
        <v>0</v>
      </c>
      <c r="J532" s="27">
        <f t="shared" si="62"/>
        <v>100000</v>
      </c>
      <c r="K532" s="27">
        <f t="shared" si="62"/>
        <v>60000</v>
      </c>
      <c r="L532" s="9">
        <f t="shared" si="61"/>
        <v>60</v>
      </c>
      <c r="M532" s="139"/>
    </row>
    <row r="533" spans="1:13" ht="26">
      <c r="A533" s="122" t="s">
        <v>423</v>
      </c>
      <c r="B533" s="123" t="s">
        <v>10</v>
      </c>
      <c r="C533" s="123" t="s">
        <v>201</v>
      </c>
      <c r="D533" s="123" t="s">
        <v>33</v>
      </c>
      <c r="E533" s="112" t="s">
        <v>216</v>
      </c>
      <c r="F533" s="123">
        <v>323</v>
      </c>
      <c r="G533" s="123"/>
      <c r="H533" s="123">
        <v>263</v>
      </c>
      <c r="I533" s="124" t="s">
        <v>0</v>
      </c>
      <c r="J533" s="23">
        <f t="shared" si="62"/>
        <v>100000</v>
      </c>
      <c r="K533" s="23">
        <f t="shared" si="62"/>
        <v>60000</v>
      </c>
      <c r="L533" s="228">
        <f t="shared" si="61"/>
        <v>60</v>
      </c>
      <c r="M533" s="138"/>
    </row>
    <row r="534" spans="1:13">
      <c r="A534" s="122" t="s">
        <v>220</v>
      </c>
      <c r="B534" s="123" t="s">
        <v>10</v>
      </c>
      <c r="C534" s="123" t="s">
        <v>201</v>
      </c>
      <c r="D534" s="123" t="s">
        <v>33</v>
      </c>
      <c r="E534" s="112" t="s">
        <v>216</v>
      </c>
      <c r="F534" s="123">
        <v>323</v>
      </c>
      <c r="G534" s="123"/>
      <c r="H534" s="123">
        <v>263</v>
      </c>
      <c r="I534" s="124" t="s">
        <v>221</v>
      </c>
      <c r="J534" s="23">
        <v>100000</v>
      </c>
      <c r="K534" s="92">
        <v>60000</v>
      </c>
      <c r="L534" s="228">
        <f t="shared" si="61"/>
        <v>60</v>
      </c>
      <c r="M534" s="142"/>
    </row>
    <row r="535" spans="1:13">
      <c r="A535" s="17" t="s">
        <v>222</v>
      </c>
      <c r="B535" s="11" t="s">
        <v>10</v>
      </c>
      <c r="C535" s="11" t="s">
        <v>201</v>
      </c>
      <c r="D535" s="11" t="s">
        <v>33</v>
      </c>
      <c r="E535" s="11" t="s">
        <v>223</v>
      </c>
      <c r="F535" s="11" t="s">
        <v>0</v>
      </c>
      <c r="G535" s="11"/>
      <c r="H535" s="11" t="s">
        <v>0</v>
      </c>
      <c r="I535" s="15" t="s">
        <v>0</v>
      </c>
      <c r="J535" s="16">
        <f t="shared" ref="J535:K540" si="63">J536</f>
        <v>30000</v>
      </c>
      <c r="K535" s="16">
        <f t="shared" si="63"/>
        <v>17000</v>
      </c>
      <c r="L535" s="9">
        <f t="shared" si="61"/>
        <v>56.666666666666664</v>
      </c>
      <c r="M535" s="136"/>
    </row>
    <row r="536" spans="1:13" ht="27">
      <c r="A536" s="18" t="s">
        <v>322</v>
      </c>
      <c r="B536" s="19" t="s">
        <v>10</v>
      </c>
      <c r="C536" s="19" t="s">
        <v>201</v>
      </c>
      <c r="D536" s="19" t="s">
        <v>33</v>
      </c>
      <c r="E536" s="19" t="s">
        <v>224</v>
      </c>
      <c r="F536" s="19" t="s">
        <v>0</v>
      </c>
      <c r="G536" s="19"/>
      <c r="H536" s="19" t="s">
        <v>0</v>
      </c>
      <c r="I536" s="20" t="s">
        <v>0</v>
      </c>
      <c r="J536" s="21">
        <f t="shared" si="63"/>
        <v>30000</v>
      </c>
      <c r="K536" s="21">
        <f t="shared" si="63"/>
        <v>17000</v>
      </c>
      <c r="L536" s="9">
        <f t="shared" si="61"/>
        <v>56.666666666666664</v>
      </c>
      <c r="M536" s="137"/>
    </row>
    <row r="537" spans="1:13" ht="26">
      <c r="A537" s="17" t="s">
        <v>44</v>
      </c>
      <c r="B537" s="11" t="s">
        <v>10</v>
      </c>
      <c r="C537" s="11" t="s">
        <v>201</v>
      </c>
      <c r="D537" s="11" t="s">
        <v>33</v>
      </c>
      <c r="E537" s="19" t="s">
        <v>224</v>
      </c>
      <c r="F537" s="11" t="s">
        <v>45</v>
      </c>
      <c r="G537" s="11"/>
      <c r="H537" s="11" t="s">
        <v>0</v>
      </c>
      <c r="I537" s="15" t="s">
        <v>0</v>
      </c>
      <c r="J537" s="16">
        <f t="shared" si="63"/>
        <v>30000</v>
      </c>
      <c r="K537" s="16">
        <f t="shared" si="63"/>
        <v>17000</v>
      </c>
      <c r="L537" s="9">
        <f t="shared" si="61"/>
        <v>56.666666666666664</v>
      </c>
      <c r="M537" s="136"/>
    </row>
    <row r="538" spans="1:13" ht="26">
      <c r="A538" s="17" t="s">
        <v>46</v>
      </c>
      <c r="B538" s="11" t="s">
        <v>10</v>
      </c>
      <c r="C538" s="11" t="s">
        <v>201</v>
      </c>
      <c r="D538" s="11" t="s">
        <v>33</v>
      </c>
      <c r="E538" s="11" t="s">
        <v>224</v>
      </c>
      <c r="F538" s="11" t="s">
        <v>47</v>
      </c>
      <c r="G538" s="11"/>
      <c r="H538" s="11" t="s">
        <v>0</v>
      </c>
      <c r="I538" s="15" t="s">
        <v>0</v>
      </c>
      <c r="J538" s="16">
        <f t="shared" si="63"/>
        <v>30000</v>
      </c>
      <c r="K538" s="16">
        <f t="shared" si="63"/>
        <v>17000</v>
      </c>
      <c r="L538" s="9">
        <f t="shared" si="61"/>
        <v>56.666666666666664</v>
      </c>
      <c r="M538" s="136"/>
    </row>
    <row r="539" spans="1:13" ht="26">
      <c r="A539" s="10" t="s">
        <v>55</v>
      </c>
      <c r="B539" s="11" t="s">
        <v>10</v>
      </c>
      <c r="C539" s="11" t="s">
        <v>201</v>
      </c>
      <c r="D539" s="11" t="s">
        <v>33</v>
      </c>
      <c r="E539" s="11" t="s">
        <v>224</v>
      </c>
      <c r="F539" s="11" t="s">
        <v>56</v>
      </c>
      <c r="G539" s="11"/>
      <c r="H539" s="11" t="s">
        <v>0</v>
      </c>
      <c r="I539" s="15" t="s">
        <v>0</v>
      </c>
      <c r="J539" s="16">
        <f>J540</f>
        <v>30000</v>
      </c>
      <c r="K539" s="16">
        <f>K540</f>
        <v>17000</v>
      </c>
      <c r="L539" s="9">
        <f t="shared" si="61"/>
        <v>56.666666666666664</v>
      </c>
      <c r="M539" s="136"/>
    </row>
    <row r="540" spans="1:13">
      <c r="A540" s="12" t="s">
        <v>78</v>
      </c>
      <c r="B540" s="22" t="s">
        <v>10</v>
      </c>
      <c r="C540" s="22" t="s">
        <v>201</v>
      </c>
      <c r="D540" s="22" t="s">
        <v>33</v>
      </c>
      <c r="E540" s="44" t="s">
        <v>224</v>
      </c>
      <c r="F540" s="22" t="s">
        <v>56</v>
      </c>
      <c r="G540" s="22"/>
      <c r="H540" s="22" t="s">
        <v>79</v>
      </c>
      <c r="I540" s="72" t="s">
        <v>0</v>
      </c>
      <c r="J540" s="23">
        <f t="shared" si="63"/>
        <v>30000</v>
      </c>
      <c r="K540" s="23">
        <f t="shared" si="63"/>
        <v>17000</v>
      </c>
      <c r="L540" s="228">
        <f t="shared" si="61"/>
        <v>56.666666666666664</v>
      </c>
      <c r="M540" s="138"/>
    </row>
    <row r="541" spans="1:13">
      <c r="A541" s="12" t="s">
        <v>80</v>
      </c>
      <c r="B541" s="22" t="s">
        <v>10</v>
      </c>
      <c r="C541" s="22" t="s">
        <v>201</v>
      </c>
      <c r="D541" s="22" t="s">
        <v>33</v>
      </c>
      <c r="E541" s="44" t="s">
        <v>224</v>
      </c>
      <c r="F541" s="22" t="s">
        <v>56</v>
      </c>
      <c r="G541" s="22"/>
      <c r="H541" s="22" t="s">
        <v>79</v>
      </c>
      <c r="I541" s="72" t="s">
        <v>81</v>
      </c>
      <c r="J541" s="23">
        <v>30000</v>
      </c>
      <c r="K541" s="23">
        <v>17000</v>
      </c>
      <c r="L541" s="228">
        <f t="shared" si="61"/>
        <v>56.666666666666664</v>
      </c>
      <c r="M541" s="138"/>
    </row>
    <row r="542" spans="1:13" ht="26">
      <c r="A542" s="17" t="s">
        <v>225</v>
      </c>
      <c r="B542" s="11" t="s">
        <v>10</v>
      </c>
      <c r="C542" s="11" t="s">
        <v>201</v>
      </c>
      <c r="D542" s="11" t="s">
        <v>33</v>
      </c>
      <c r="E542" s="11" t="s">
        <v>226</v>
      </c>
      <c r="F542" s="11" t="s">
        <v>0</v>
      </c>
      <c r="G542" s="11"/>
      <c r="H542" s="11" t="s">
        <v>0</v>
      </c>
      <c r="I542" s="15" t="s">
        <v>0</v>
      </c>
      <c r="J542" s="16">
        <f t="shared" ref="J542:J552" si="64">J543</f>
        <v>22419172</v>
      </c>
      <c r="K542" s="246"/>
      <c r="L542" s="9">
        <f t="shared" si="61"/>
        <v>0</v>
      </c>
      <c r="M542" s="255"/>
    </row>
    <row r="543" spans="1:13" ht="26">
      <c r="A543" s="17" t="s">
        <v>315</v>
      </c>
      <c r="B543" s="11" t="s">
        <v>10</v>
      </c>
      <c r="C543" s="11" t="s">
        <v>201</v>
      </c>
      <c r="D543" s="11" t="s">
        <v>33</v>
      </c>
      <c r="E543" s="11" t="s">
        <v>227</v>
      </c>
      <c r="F543" s="11" t="s">
        <v>0</v>
      </c>
      <c r="G543" s="11"/>
      <c r="H543" s="11" t="s">
        <v>0</v>
      </c>
      <c r="I543" s="15" t="s">
        <v>0</v>
      </c>
      <c r="J543" s="16">
        <f t="shared" si="64"/>
        <v>22419172</v>
      </c>
      <c r="K543" s="246"/>
      <c r="L543" s="9">
        <f t="shared" si="61"/>
        <v>0</v>
      </c>
      <c r="M543" s="255"/>
    </row>
    <row r="544" spans="1:13" ht="39">
      <c r="A544" s="17" t="s">
        <v>323</v>
      </c>
      <c r="B544" s="11" t="s">
        <v>10</v>
      </c>
      <c r="C544" s="11" t="s">
        <v>201</v>
      </c>
      <c r="D544" s="11" t="s">
        <v>33</v>
      </c>
      <c r="E544" s="11" t="s">
        <v>326</v>
      </c>
      <c r="F544" s="11" t="s">
        <v>0</v>
      </c>
      <c r="G544" s="11"/>
      <c r="H544" s="11" t="s">
        <v>0</v>
      </c>
      <c r="I544" s="15" t="s">
        <v>0</v>
      </c>
      <c r="J544" s="16">
        <f>J550+J545</f>
        <v>22419172</v>
      </c>
      <c r="K544" s="246"/>
      <c r="L544" s="9">
        <f t="shared" si="61"/>
        <v>0</v>
      </c>
      <c r="M544" s="255"/>
    </row>
    <row r="545" spans="1:13" ht="40.5">
      <c r="A545" s="116" t="s">
        <v>424</v>
      </c>
      <c r="B545" s="117" t="s">
        <v>10</v>
      </c>
      <c r="C545" s="117" t="s">
        <v>201</v>
      </c>
      <c r="D545" s="117" t="s">
        <v>33</v>
      </c>
      <c r="E545" s="147" t="s">
        <v>425</v>
      </c>
      <c r="F545" s="117" t="s">
        <v>0</v>
      </c>
      <c r="G545" s="117"/>
      <c r="H545" s="117" t="s">
        <v>0</v>
      </c>
      <c r="I545" s="118" t="s">
        <v>0</v>
      </c>
      <c r="J545" s="16">
        <f>J546</f>
        <v>19874500</v>
      </c>
      <c r="K545" s="246"/>
      <c r="L545" s="9">
        <f t="shared" si="61"/>
        <v>0</v>
      </c>
      <c r="M545" s="255"/>
    </row>
    <row r="546" spans="1:13">
      <c r="A546" s="114" t="s">
        <v>100</v>
      </c>
      <c r="B546" s="109" t="s">
        <v>10</v>
      </c>
      <c r="C546" s="109" t="s">
        <v>201</v>
      </c>
      <c r="D546" s="109" t="s">
        <v>33</v>
      </c>
      <c r="E546" s="148" t="s">
        <v>425</v>
      </c>
      <c r="F546" s="148">
        <v>800</v>
      </c>
      <c r="G546" s="148"/>
      <c r="H546" s="148"/>
      <c r="I546" s="149"/>
      <c r="J546" s="16">
        <f>J547</f>
        <v>19874500</v>
      </c>
      <c r="K546" s="246"/>
      <c r="L546" s="9">
        <f t="shared" si="61"/>
        <v>0</v>
      </c>
      <c r="M546" s="255"/>
    </row>
    <row r="547" spans="1:13">
      <c r="A547" s="108" t="s">
        <v>109</v>
      </c>
      <c r="B547" s="109" t="s">
        <v>10</v>
      </c>
      <c r="C547" s="109" t="s">
        <v>201</v>
      </c>
      <c r="D547" s="109" t="s">
        <v>33</v>
      </c>
      <c r="E547" s="148" t="s">
        <v>425</v>
      </c>
      <c r="F547" s="150">
        <v>853</v>
      </c>
      <c r="G547" s="150"/>
      <c r="H547" s="150"/>
      <c r="I547" s="151"/>
      <c r="J547" s="16">
        <f>J548</f>
        <v>19874500</v>
      </c>
      <c r="K547" s="246"/>
      <c r="L547" s="9">
        <f t="shared" si="61"/>
        <v>0</v>
      </c>
      <c r="M547" s="255"/>
    </row>
    <row r="548" spans="1:13">
      <c r="A548" s="152" t="s">
        <v>42</v>
      </c>
      <c r="B548" s="123" t="s">
        <v>10</v>
      </c>
      <c r="C548" s="123" t="s">
        <v>201</v>
      </c>
      <c r="D548" s="123" t="s">
        <v>33</v>
      </c>
      <c r="E548" s="123" t="s">
        <v>425</v>
      </c>
      <c r="F548" s="153">
        <v>853</v>
      </c>
      <c r="G548" s="153"/>
      <c r="H548" s="153">
        <v>290</v>
      </c>
      <c r="I548" s="154"/>
      <c r="J548" s="45">
        <f>J549</f>
        <v>19874500</v>
      </c>
      <c r="K548" s="92"/>
      <c r="L548" s="228">
        <f t="shared" si="61"/>
        <v>0</v>
      </c>
      <c r="M548" s="142"/>
    </row>
    <row r="549" spans="1:13">
      <c r="A549" s="122" t="s">
        <v>426</v>
      </c>
      <c r="B549" s="123" t="s">
        <v>10</v>
      </c>
      <c r="C549" s="123" t="s">
        <v>201</v>
      </c>
      <c r="D549" s="123" t="s">
        <v>33</v>
      </c>
      <c r="E549" s="123" t="s">
        <v>425</v>
      </c>
      <c r="F549" s="153">
        <v>853</v>
      </c>
      <c r="G549" s="153"/>
      <c r="H549" s="153">
        <v>298</v>
      </c>
      <c r="I549" s="154">
        <v>1150</v>
      </c>
      <c r="J549" s="45">
        <v>19874500</v>
      </c>
      <c r="K549" s="92"/>
      <c r="L549" s="228">
        <f t="shared" si="61"/>
        <v>0</v>
      </c>
      <c r="M549" s="142"/>
    </row>
    <row r="550" spans="1:13" ht="27">
      <c r="A550" s="18" t="s">
        <v>327</v>
      </c>
      <c r="B550" s="19" t="s">
        <v>10</v>
      </c>
      <c r="C550" s="19" t="s">
        <v>201</v>
      </c>
      <c r="D550" s="19" t="s">
        <v>33</v>
      </c>
      <c r="E550" s="19" t="s">
        <v>326</v>
      </c>
      <c r="F550" s="19" t="s">
        <v>0</v>
      </c>
      <c r="G550" s="19"/>
      <c r="H550" s="19" t="s">
        <v>0</v>
      </c>
      <c r="I550" s="20" t="s">
        <v>0</v>
      </c>
      <c r="J550" s="21">
        <f t="shared" si="64"/>
        <v>2544672</v>
      </c>
      <c r="K550" s="247"/>
      <c r="L550" s="9">
        <f t="shared" si="61"/>
        <v>0</v>
      </c>
      <c r="M550" s="256"/>
    </row>
    <row r="551" spans="1:13">
      <c r="A551" s="17" t="s">
        <v>246</v>
      </c>
      <c r="B551" s="11" t="s">
        <v>10</v>
      </c>
      <c r="C551" s="11" t="s">
        <v>201</v>
      </c>
      <c r="D551" s="11" t="s">
        <v>33</v>
      </c>
      <c r="E551" s="11" t="s">
        <v>326</v>
      </c>
      <c r="F551" s="11">
        <v>500</v>
      </c>
      <c r="G551" s="11"/>
      <c r="H551" s="11" t="s">
        <v>0</v>
      </c>
      <c r="I551" s="15" t="s">
        <v>0</v>
      </c>
      <c r="J551" s="16">
        <f t="shared" si="64"/>
        <v>2544672</v>
      </c>
      <c r="K551" s="246"/>
      <c r="L551" s="9">
        <f t="shared" si="61"/>
        <v>0</v>
      </c>
      <c r="M551" s="255"/>
    </row>
    <row r="552" spans="1:13">
      <c r="A552" s="61" t="s">
        <v>253</v>
      </c>
      <c r="B552" s="11" t="s">
        <v>10</v>
      </c>
      <c r="C552" s="11" t="s">
        <v>201</v>
      </c>
      <c r="D552" s="11" t="s">
        <v>33</v>
      </c>
      <c r="E552" s="11" t="s">
        <v>326</v>
      </c>
      <c r="F552" s="11">
        <v>540</v>
      </c>
      <c r="G552" s="11"/>
      <c r="H552" s="11" t="s">
        <v>0</v>
      </c>
      <c r="I552" s="15" t="s">
        <v>0</v>
      </c>
      <c r="J552" s="16">
        <f t="shared" si="64"/>
        <v>2544672</v>
      </c>
      <c r="K552" s="246"/>
      <c r="L552" s="9">
        <f t="shared" si="61"/>
        <v>0</v>
      </c>
      <c r="M552" s="255"/>
    </row>
    <row r="553" spans="1:13">
      <c r="A553" s="65" t="s">
        <v>249</v>
      </c>
      <c r="B553" s="44" t="s">
        <v>10</v>
      </c>
      <c r="C553" s="44" t="s">
        <v>201</v>
      </c>
      <c r="D553" s="44" t="s">
        <v>33</v>
      </c>
      <c r="E553" s="44" t="s">
        <v>326</v>
      </c>
      <c r="F553" s="44">
        <v>540</v>
      </c>
      <c r="G553" s="44"/>
      <c r="H553" s="44">
        <v>251</v>
      </c>
      <c r="I553" s="46" t="s">
        <v>0</v>
      </c>
      <c r="J553" s="45">
        <v>2544672</v>
      </c>
      <c r="K553" s="92"/>
      <c r="L553" s="228">
        <f t="shared" si="61"/>
        <v>0</v>
      </c>
      <c r="M553" s="142"/>
    </row>
    <row r="554" spans="1:13">
      <c r="A554" s="13" t="s">
        <v>230</v>
      </c>
      <c r="B554" s="14" t="s">
        <v>10</v>
      </c>
      <c r="C554" s="11" t="s">
        <v>201</v>
      </c>
      <c r="D554" s="11" t="s">
        <v>231</v>
      </c>
      <c r="E554" s="11" t="s">
        <v>0</v>
      </c>
      <c r="F554" s="11" t="s">
        <v>0</v>
      </c>
      <c r="G554" s="11"/>
      <c r="H554" s="11" t="s">
        <v>0</v>
      </c>
      <c r="I554" s="15" t="s">
        <v>0</v>
      </c>
      <c r="J554" s="16">
        <f t="shared" ref="J554:K556" si="65">J555</f>
        <v>474900</v>
      </c>
      <c r="K554" s="16">
        <f t="shared" si="65"/>
        <v>105480</v>
      </c>
      <c r="L554" s="9">
        <f t="shared" si="61"/>
        <v>22.210991787744788</v>
      </c>
      <c r="M554" s="255"/>
    </row>
    <row r="555" spans="1:13" ht="26">
      <c r="A555" s="17" t="s">
        <v>324</v>
      </c>
      <c r="B555" s="11" t="s">
        <v>10</v>
      </c>
      <c r="C555" s="11" t="s">
        <v>201</v>
      </c>
      <c r="D555" s="11" t="s">
        <v>231</v>
      </c>
      <c r="E555" s="11" t="s">
        <v>215</v>
      </c>
      <c r="F555" s="11" t="s">
        <v>0</v>
      </c>
      <c r="G555" s="11"/>
      <c r="H555" s="11" t="s">
        <v>0</v>
      </c>
      <c r="I555" s="15" t="s">
        <v>0</v>
      </c>
      <c r="J555" s="16">
        <f t="shared" si="65"/>
        <v>474900</v>
      </c>
      <c r="K555" s="16">
        <f t="shared" si="65"/>
        <v>105480</v>
      </c>
      <c r="L555" s="9">
        <f t="shared" si="61"/>
        <v>22.210991787744788</v>
      </c>
      <c r="M555" s="255"/>
    </row>
    <row r="556" spans="1:13" ht="26">
      <c r="A556" s="17" t="s">
        <v>214</v>
      </c>
      <c r="B556" s="11" t="s">
        <v>10</v>
      </c>
      <c r="C556" s="11" t="s">
        <v>201</v>
      </c>
      <c r="D556" s="11" t="s">
        <v>231</v>
      </c>
      <c r="E556" s="11" t="s">
        <v>216</v>
      </c>
      <c r="F556" s="11" t="s">
        <v>0</v>
      </c>
      <c r="G556" s="11"/>
      <c r="H556" s="11" t="s">
        <v>0</v>
      </c>
      <c r="I556" s="15" t="s">
        <v>0</v>
      </c>
      <c r="J556" s="16">
        <f t="shared" si="65"/>
        <v>474900</v>
      </c>
      <c r="K556" s="16">
        <f t="shared" si="65"/>
        <v>105480</v>
      </c>
      <c r="L556" s="9">
        <f t="shared" si="61"/>
        <v>22.210991787744788</v>
      </c>
      <c r="M556" s="255"/>
    </row>
    <row r="557" spans="1:13" ht="27">
      <c r="A557" s="18" t="s">
        <v>232</v>
      </c>
      <c r="B557" s="19" t="s">
        <v>10</v>
      </c>
      <c r="C557" s="19" t="s">
        <v>201</v>
      </c>
      <c r="D557" s="19" t="s">
        <v>231</v>
      </c>
      <c r="E557" s="19" t="s">
        <v>216</v>
      </c>
      <c r="F557" s="19" t="s">
        <v>0</v>
      </c>
      <c r="G557" s="19"/>
      <c r="H557" s="19" t="s">
        <v>0</v>
      </c>
      <c r="I557" s="20" t="s">
        <v>0</v>
      </c>
      <c r="J557" s="21">
        <f>J558+J565</f>
        <v>474900</v>
      </c>
      <c r="K557" s="21">
        <f>K558+K565</f>
        <v>105480</v>
      </c>
      <c r="L557" s="9">
        <f t="shared" si="61"/>
        <v>22.210991787744788</v>
      </c>
      <c r="M557" s="256"/>
    </row>
    <row r="558" spans="1:13" ht="26">
      <c r="A558" s="17" t="s">
        <v>44</v>
      </c>
      <c r="B558" s="11" t="s">
        <v>10</v>
      </c>
      <c r="C558" s="11" t="s">
        <v>201</v>
      </c>
      <c r="D558" s="11" t="s">
        <v>231</v>
      </c>
      <c r="E558" s="11" t="s">
        <v>216</v>
      </c>
      <c r="F558" s="11" t="s">
        <v>45</v>
      </c>
      <c r="G558" s="11"/>
      <c r="H558" s="11" t="s">
        <v>0</v>
      </c>
      <c r="I558" s="15" t="s">
        <v>0</v>
      </c>
      <c r="J558" s="16">
        <f>J559</f>
        <v>335900</v>
      </c>
      <c r="K558" s="16">
        <f>K559</f>
        <v>0</v>
      </c>
      <c r="L558" s="9">
        <f t="shared" si="61"/>
        <v>0</v>
      </c>
      <c r="M558" s="255"/>
    </row>
    <row r="559" spans="1:13" ht="26">
      <c r="A559" s="17" t="s">
        <v>46</v>
      </c>
      <c r="B559" s="11" t="s">
        <v>10</v>
      </c>
      <c r="C559" s="11" t="s">
        <v>201</v>
      </c>
      <c r="D559" s="11" t="s">
        <v>231</v>
      </c>
      <c r="E559" s="11" t="s">
        <v>216</v>
      </c>
      <c r="F559" s="11" t="s">
        <v>47</v>
      </c>
      <c r="G559" s="11"/>
      <c r="H559" s="11" t="s">
        <v>0</v>
      </c>
      <c r="I559" s="15" t="s">
        <v>0</v>
      </c>
      <c r="J559" s="16">
        <f>J560</f>
        <v>335900</v>
      </c>
      <c r="K559" s="16">
        <f>K560</f>
        <v>0</v>
      </c>
      <c r="L559" s="9">
        <f t="shared" si="61"/>
        <v>0</v>
      </c>
      <c r="M559" s="255"/>
    </row>
    <row r="560" spans="1:13" ht="26">
      <c r="A560" s="10" t="s">
        <v>55</v>
      </c>
      <c r="B560" s="11" t="s">
        <v>10</v>
      </c>
      <c r="C560" s="11" t="s">
        <v>201</v>
      </c>
      <c r="D560" s="11" t="s">
        <v>231</v>
      </c>
      <c r="E560" s="11" t="s">
        <v>216</v>
      </c>
      <c r="F560" s="11" t="s">
        <v>56</v>
      </c>
      <c r="G560" s="11"/>
      <c r="H560" s="11" t="s">
        <v>0</v>
      </c>
      <c r="I560" s="15" t="s">
        <v>0</v>
      </c>
      <c r="J560" s="16">
        <f>J561+J563</f>
        <v>335900</v>
      </c>
      <c r="K560" s="16">
        <f>K561+K563</f>
        <v>0</v>
      </c>
      <c r="L560" s="9">
        <f t="shared" si="61"/>
        <v>0</v>
      </c>
      <c r="M560" s="255"/>
    </row>
    <row r="561" spans="1:13">
      <c r="A561" s="12" t="s">
        <v>255</v>
      </c>
      <c r="B561" s="22" t="s">
        <v>10</v>
      </c>
      <c r="C561" s="22" t="s">
        <v>201</v>
      </c>
      <c r="D561" s="22" t="s">
        <v>231</v>
      </c>
      <c r="E561" s="44" t="s">
        <v>216</v>
      </c>
      <c r="F561" s="22" t="s">
        <v>56</v>
      </c>
      <c r="G561" s="22"/>
      <c r="H561" s="22">
        <v>226</v>
      </c>
      <c r="I561" s="72"/>
      <c r="J561" s="23">
        <f>J562</f>
        <v>285216.65999999997</v>
      </c>
      <c r="K561" s="92"/>
      <c r="L561" s="228">
        <f t="shared" si="61"/>
        <v>0</v>
      </c>
      <c r="M561" s="142"/>
    </row>
    <row r="562" spans="1:13">
      <c r="A562" s="12" t="s">
        <v>161</v>
      </c>
      <c r="B562" s="22" t="s">
        <v>10</v>
      </c>
      <c r="C562" s="22" t="s">
        <v>201</v>
      </c>
      <c r="D562" s="22" t="s">
        <v>231</v>
      </c>
      <c r="E562" s="44" t="s">
        <v>216</v>
      </c>
      <c r="F562" s="22" t="s">
        <v>56</v>
      </c>
      <c r="G562" s="22"/>
      <c r="H562" s="22">
        <v>226</v>
      </c>
      <c r="I562" s="72">
        <v>1140</v>
      </c>
      <c r="J562" s="23">
        <v>285216.65999999997</v>
      </c>
      <c r="K562" s="92"/>
      <c r="L562" s="228">
        <f t="shared" si="61"/>
        <v>0</v>
      </c>
      <c r="M562" s="142"/>
    </row>
    <row r="563" spans="1:13">
      <c r="A563" s="12" t="s">
        <v>52</v>
      </c>
      <c r="B563" s="22" t="s">
        <v>10</v>
      </c>
      <c r="C563" s="22" t="s">
        <v>201</v>
      </c>
      <c r="D563" s="22" t="s">
        <v>231</v>
      </c>
      <c r="E563" s="44" t="s">
        <v>216</v>
      </c>
      <c r="F563" s="22" t="s">
        <v>56</v>
      </c>
      <c r="G563" s="22"/>
      <c r="H563" s="22" t="s">
        <v>53</v>
      </c>
      <c r="I563" s="72" t="s">
        <v>0</v>
      </c>
      <c r="J563" s="23">
        <f>J564</f>
        <v>50683.34</v>
      </c>
      <c r="K563" s="92"/>
      <c r="L563" s="228">
        <f t="shared" si="61"/>
        <v>0</v>
      </c>
      <c r="M563" s="142"/>
    </row>
    <row r="564" spans="1:13" ht="26">
      <c r="A564" s="12" t="s">
        <v>263</v>
      </c>
      <c r="B564" s="22" t="s">
        <v>10</v>
      </c>
      <c r="C564" s="22" t="s">
        <v>201</v>
      </c>
      <c r="D564" s="22" t="s">
        <v>231</v>
      </c>
      <c r="E564" s="44" t="s">
        <v>216</v>
      </c>
      <c r="F564" s="22" t="s">
        <v>56</v>
      </c>
      <c r="G564" s="22"/>
      <c r="H564" s="22">
        <v>346</v>
      </c>
      <c r="I564" s="72" t="s">
        <v>54</v>
      </c>
      <c r="J564" s="23">
        <v>50683.34</v>
      </c>
      <c r="K564" s="92"/>
      <c r="L564" s="228">
        <f t="shared" si="61"/>
        <v>0</v>
      </c>
      <c r="M564" s="142"/>
    </row>
    <row r="565" spans="1:13">
      <c r="A565" s="17" t="s">
        <v>67</v>
      </c>
      <c r="B565" s="11" t="s">
        <v>10</v>
      </c>
      <c r="C565" s="11" t="s">
        <v>201</v>
      </c>
      <c r="D565" s="11" t="s">
        <v>231</v>
      </c>
      <c r="E565" s="11" t="s">
        <v>216</v>
      </c>
      <c r="F565" s="11" t="s">
        <v>68</v>
      </c>
      <c r="G565" s="11"/>
      <c r="H565" s="11" t="s">
        <v>0</v>
      </c>
      <c r="I565" s="15" t="s">
        <v>0</v>
      </c>
      <c r="J565" s="16">
        <f>J566</f>
        <v>139000</v>
      </c>
      <c r="K565" s="16">
        <f>K566</f>
        <v>105480</v>
      </c>
      <c r="L565" s="9">
        <f t="shared" si="61"/>
        <v>75.884892086330936</v>
      </c>
      <c r="M565" s="136"/>
    </row>
    <row r="566" spans="1:13" ht="26">
      <c r="A566" s="17" t="s">
        <v>228</v>
      </c>
      <c r="B566" s="11" t="s">
        <v>10</v>
      </c>
      <c r="C566" s="11" t="s">
        <v>201</v>
      </c>
      <c r="D566" s="11" t="s">
        <v>231</v>
      </c>
      <c r="E566" s="11" t="s">
        <v>216</v>
      </c>
      <c r="F566" s="11" t="s">
        <v>229</v>
      </c>
      <c r="G566" s="11"/>
      <c r="H566" s="11" t="s">
        <v>0</v>
      </c>
      <c r="I566" s="15" t="s">
        <v>0</v>
      </c>
      <c r="J566" s="16">
        <f>J567+J570</f>
        <v>139000</v>
      </c>
      <c r="K566" s="16">
        <f>K567+K570</f>
        <v>105480</v>
      </c>
      <c r="L566" s="9">
        <f t="shared" si="61"/>
        <v>75.884892086330936</v>
      </c>
      <c r="M566" s="136"/>
    </row>
    <row r="567" spans="1:13" ht="26">
      <c r="A567" s="10" t="s">
        <v>233</v>
      </c>
      <c r="B567" s="11" t="s">
        <v>10</v>
      </c>
      <c r="C567" s="11" t="s">
        <v>201</v>
      </c>
      <c r="D567" s="11" t="s">
        <v>231</v>
      </c>
      <c r="E567" s="11" t="s">
        <v>216</v>
      </c>
      <c r="F567" s="11">
        <v>321</v>
      </c>
      <c r="G567" s="11"/>
      <c r="H567" s="11" t="s">
        <v>0</v>
      </c>
      <c r="I567" s="15" t="s">
        <v>0</v>
      </c>
      <c r="J567" s="16">
        <f>J568</f>
        <v>108320</v>
      </c>
      <c r="K567" s="16">
        <f>K568</f>
        <v>74800</v>
      </c>
      <c r="L567" s="9">
        <f t="shared" si="61"/>
        <v>69.05465288035451</v>
      </c>
      <c r="M567" s="136"/>
    </row>
    <row r="568" spans="1:13">
      <c r="A568" s="12" t="s">
        <v>218</v>
      </c>
      <c r="B568" s="11" t="s">
        <v>10</v>
      </c>
      <c r="C568" s="11" t="s">
        <v>201</v>
      </c>
      <c r="D568" s="11" t="s">
        <v>231</v>
      </c>
      <c r="E568" s="11" t="s">
        <v>216</v>
      </c>
      <c r="F568" s="44">
        <v>321</v>
      </c>
      <c r="G568" s="44"/>
      <c r="H568" s="22" t="s">
        <v>219</v>
      </c>
      <c r="I568" s="72" t="s">
        <v>0</v>
      </c>
      <c r="J568" s="23">
        <f>J569</f>
        <v>108320</v>
      </c>
      <c r="K568" s="23">
        <f>K569</f>
        <v>74800</v>
      </c>
      <c r="L568" s="228">
        <f t="shared" si="61"/>
        <v>69.05465288035451</v>
      </c>
      <c r="M568" s="138"/>
    </row>
    <row r="569" spans="1:13">
      <c r="A569" s="81" t="s">
        <v>234</v>
      </c>
      <c r="B569" s="22" t="s">
        <v>10</v>
      </c>
      <c r="C569" s="22" t="s">
        <v>201</v>
      </c>
      <c r="D569" s="22" t="s">
        <v>231</v>
      </c>
      <c r="E569" s="44" t="s">
        <v>216</v>
      </c>
      <c r="F569" s="22">
        <v>321</v>
      </c>
      <c r="G569" s="22"/>
      <c r="H569" s="22" t="s">
        <v>219</v>
      </c>
      <c r="I569" s="72" t="s">
        <v>221</v>
      </c>
      <c r="J569" s="23">
        <v>108320</v>
      </c>
      <c r="K569" s="23">
        <v>74800</v>
      </c>
      <c r="L569" s="228">
        <f t="shared" si="61"/>
        <v>69.05465288035451</v>
      </c>
      <c r="M569" s="138"/>
    </row>
    <row r="570" spans="1:13" ht="26">
      <c r="A570" s="10" t="s">
        <v>478</v>
      </c>
      <c r="B570" s="11" t="s">
        <v>10</v>
      </c>
      <c r="C570" s="11" t="s">
        <v>201</v>
      </c>
      <c r="D570" s="11" t="s">
        <v>231</v>
      </c>
      <c r="E570" s="11" t="s">
        <v>216</v>
      </c>
      <c r="F570" s="11">
        <v>321</v>
      </c>
      <c r="G570" s="11"/>
      <c r="H570" s="11" t="s">
        <v>0</v>
      </c>
      <c r="I570" s="15" t="s">
        <v>0</v>
      </c>
      <c r="J570" s="16">
        <f t="shared" ref="J570:K571" si="66">J571</f>
        <v>30680</v>
      </c>
      <c r="K570" s="16">
        <f t="shared" si="66"/>
        <v>30680</v>
      </c>
      <c r="L570" s="9">
        <f t="shared" si="61"/>
        <v>100</v>
      </c>
      <c r="M570" s="136"/>
    </row>
    <row r="571" spans="1:13">
      <c r="A571" s="12" t="s">
        <v>218</v>
      </c>
      <c r="B571" s="11" t="s">
        <v>10</v>
      </c>
      <c r="C571" s="11" t="s">
        <v>201</v>
      </c>
      <c r="D571" s="11" t="s">
        <v>231</v>
      </c>
      <c r="E571" s="11" t="s">
        <v>216</v>
      </c>
      <c r="F571" s="44">
        <v>323</v>
      </c>
      <c r="G571" s="44"/>
      <c r="H571" s="22">
        <v>263</v>
      </c>
      <c r="I571" s="72" t="s">
        <v>0</v>
      </c>
      <c r="J571" s="23">
        <f t="shared" si="66"/>
        <v>30680</v>
      </c>
      <c r="K571" s="23">
        <f t="shared" si="66"/>
        <v>30680</v>
      </c>
      <c r="L571" s="228">
        <f t="shared" si="61"/>
        <v>100</v>
      </c>
      <c r="M571" s="138"/>
    </row>
    <row r="572" spans="1:13">
      <c r="A572" s="81" t="s">
        <v>234</v>
      </c>
      <c r="B572" s="22" t="s">
        <v>10</v>
      </c>
      <c r="C572" s="22" t="s">
        <v>201</v>
      </c>
      <c r="D572" s="22" t="s">
        <v>231</v>
      </c>
      <c r="E572" s="44" t="s">
        <v>216</v>
      </c>
      <c r="F572" s="22">
        <v>323</v>
      </c>
      <c r="G572" s="22"/>
      <c r="H572" s="22">
        <v>263</v>
      </c>
      <c r="I572" s="72" t="s">
        <v>221</v>
      </c>
      <c r="J572" s="23">
        <v>30680</v>
      </c>
      <c r="K572" s="23">
        <v>30680</v>
      </c>
      <c r="L572" s="228">
        <f t="shared" si="61"/>
        <v>100</v>
      </c>
      <c r="M572" s="138"/>
    </row>
    <row r="573" spans="1:13">
      <c r="A573" s="218" t="s">
        <v>235</v>
      </c>
      <c r="B573" s="217" t="s">
        <v>10</v>
      </c>
      <c r="C573" s="11" t="s">
        <v>236</v>
      </c>
      <c r="D573" s="11" t="s">
        <v>0</v>
      </c>
      <c r="E573" s="11" t="s">
        <v>0</v>
      </c>
      <c r="F573" s="11" t="s">
        <v>0</v>
      </c>
      <c r="G573" s="11"/>
      <c r="H573" s="11" t="s">
        <v>0</v>
      </c>
      <c r="I573" s="15" t="s">
        <v>0</v>
      </c>
      <c r="J573" s="16">
        <f t="shared" ref="J573:K576" si="67">J574</f>
        <v>758765.23</v>
      </c>
      <c r="K573" s="16">
        <f t="shared" si="67"/>
        <v>722955.23</v>
      </c>
      <c r="L573" s="9">
        <f t="shared" ref="L573:L595" si="68">K573/J573*100</f>
        <v>95.280490119453674</v>
      </c>
      <c r="M573" s="136"/>
    </row>
    <row r="574" spans="1:13">
      <c r="A574" s="91" t="s">
        <v>237</v>
      </c>
      <c r="B574" s="14" t="s">
        <v>10</v>
      </c>
      <c r="C574" s="11" t="s">
        <v>236</v>
      </c>
      <c r="D574" s="11" t="s">
        <v>142</v>
      </c>
      <c r="E574" s="11" t="s">
        <v>0</v>
      </c>
      <c r="F574" s="11" t="s">
        <v>0</v>
      </c>
      <c r="G574" s="11"/>
      <c r="H574" s="11" t="s">
        <v>0</v>
      </c>
      <c r="I574" s="15" t="s">
        <v>0</v>
      </c>
      <c r="J574" s="16">
        <f t="shared" si="67"/>
        <v>758765.23</v>
      </c>
      <c r="K574" s="16">
        <f t="shared" si="67"/>
        <v>722955.23</v>
      </c>
      <c r="L574" s="9">
        <f t="shared" si="68"/>
        <v>95.280490119453674</v>
      </c>
      <c r="M574" s="136"/>
    </row>
    <row r="575" spans="1:13" ht="26">
      <c r="A575" s="17" t="s">
        <v>325</v>
      </c>
      <c r="B575" s="11" t="s">
        <v>10</v>
      </c>
      <c r="C575" s="11" t="s">
        <v>236</v>
      </c>
      <c r="D575" s="11" t="s">
        <v>142</v>
      </c>
      <c r="E575" s="11" t="s">
        <v>238</v>
      </c>
      <c r="F575" s="11" t="s">
        <v>0</v>
      </c>
      <c r="G575" s="11"/>
      <c r="H575" s="11" t="s">
        <v>0</v>
      </c>
      <c r="I575" s="15" t="s">
        <v>0</v>
      </c>
      <c r="J575" s="16">
        <f t="shared" si="67"/>
        <v>758765.23</v>
      </c>
      <c r="K575" s="16">
        <f t="shared" si="67"/>
        <v>722955.23</v>
      </c>
      <c r="L575" s="9">
        <f t="shared" si="68"/>
        <v>95.280490119453674</v>
      </c>
      <c r="M575" s="136"/>
    </row>
    <row r="576" spans="1:13">
      <c r="A576" s="17" t="s">
        <v>239</v>
      </c>
      <c r="B576" s="11" t="s">
        <v>10</v>
      </c>
      <c r="C576" s="11" t="s">
        <v>236</v>
      </c>
      <c r="D576" s="11" t="s">
        <v>142</v>
      </c>
      <c r="E576" s="11" t="s">
        <v>240</v>
      </c>
      <c r="F576" s="11" t="s">
        <v>0</v>
      </c>
      <c r="G576" s="11"/>
      <c r="H576" s="11" t="s">
        <v>0</v>
      </c>
      <c r="I576" s="15" t="s">
        <v>0</v>
      </c>
      <c r="J576" s="16">
        <f t="shared" si="67"/>
        <v>758765.23</v>
      </c>
      <c r="K576" s="16">
        <f t="shared" si="67"/>
        <v>722955.23</v>
      </c>
      <c r="L576" s="9">
        <f t="shared" si="68"/>
        <v>95.280490119453674</v>
      </c>
      <c r="M576" s="136"/>
    </row>
    <row r="577" spans="1:13" ht="27">
      <c r="A577" s="18" t="s">
        <v>241</v>
      </c>
      <c r="B577" s="19" t="s">
        <v>10</v>
      </c>
      <c r="C577" s="19" t="s">
        <v>236</v>
      </c>
      <c r="D577" s="19" t="s">
        <v>142</v>
      </c>
      <c r="E577" s="19" t="s">
        <v>242</v>
      </c>
      <c r="F577" s="19" t="s">
        <v>0</v>
      </c>
      <c r="G577" s="19"/>
      <c r="H577" s="19" t="s">
        <v>0</v>
      </c>
      <c r="I577" s="20" t="s">
        <v>0</v>
      </c>
      <c r="J577" s="21">
        <f>J578+J583</f>
        <v>758765.23</v>
      </c>
      <c r="K577" s="21">
        <f>K578+K583</f>
        <v>722955.23</v>
      </c>
      <c r="L577" s="9">
        <f t="shared" si="68"/>
        <v>95.280490119453674</v>
      </c>
      <c r="M577" s="137"/>
    </row>
    <row r="578" spans="1:13" ht="65">
      <c r="A578" s="17" t="s">
        <v>22</v>
      </c>
      <c r="B578" s="11" t="s">
        <v>10</v>
      </c>
      <c r="C578" s="11" t="s">
        <v>236</v>
      </c>
      <c r="D578" s="11" t="s">
        <v>142</v>
      </c>
      <c r="E578" s="11" t="s">
        <v>242</v>
      </c>
      <c r="F578" s="11" t="s">
        <v>23</v>
      </c>
      <c r="G578" s="11"/>
      <c r="H578" s="11" t="s">
        <v>0</v>
      </c>
      <c r="I578" s="15" t="s">
        <v>0</v>
      </c>
      <c r="J578" s="16">
        <f t="shared" ref="J578:K581" si="69">J579</f>
        <v>235869.7</v>
      </c>
      <c r="K578" s="16">
        <f t="shared" si="69"/>
        <v>235869.7</v>
      </c>
      <c r="L578" s="9">
        <f t="shared" si="68"/>
        <v>100</v>
      </c>
      <c r="M578" s="136"/>
    </row>
    <row r="579" spans="1:13" ht="26">
      <c r="A579" s="17" t="s">
        <v>24</v>
      </c>
      <c r="B579" s="11" t="s">
        <v>10</v>
      </c>
      <c r="C579" s="11" t="s">
        <v>236</v>
      </c>
      <c r="D579" s="11" t="s">
        <v>142</v>
      </c>
      <c r="E579" s="11" t="s">
        <v>242</v>
      </c>
      <c r="F579" s="11" t="s">
        <v>25</v>
      </c>
      <c r="G579" s="11"/>
      <c r="H579" s="11" t="s">
        <v>0</v>
      </c>
      <c r="I579" s="15" t="s">
        <v>0</v>
      </c>
      <c r="J579" s="16">
        <f t="shared" si="69"/>
        <v>235869.7</v>
      </c>
      <c r="K579" s="16">
        <f t="shared" si="69"/>
        <v>235869.7</v>
      </c>
      <c r="L579" s="9">
        <f t="shared" si="68"/>
        <v>100</v>
      </c>
      <c r="M579" s="136"/>
    </row>
    <row r="580" spans="1:13" ht="52">
      <c r="A580" s="10" t="s">
        <v>40</v>
      </c>
      <c r="B580" s="11" t="s">
        <v>10</v>
      </c>
      <c r="C580" s="11" t="s">
        <v>236</v>
      </c>
      <c r="D580" s="11" t="s">
        <v>142</v>
      </c>
      <c r="E580" s="11" t="s">
        <v>242</v>
      </c>
      <c r="F580" s="11" t="s">
        <v>41</v>
      </c>
      <c r="G580" s="11"/>
      <c r="H580" s="11" t="s">
        <v>0</v>
      </c>
      <c r="I580" s="15" t="s">
        <v>0</v>
      </c>
      <c r="J580" s="16">
        <f t="shared" si="69"/>
        <v>235869.7</v>
      </c>
      <c r="K580" s="16">
        <f t="shared" si="69"/>
        <v>235869.7</v>
      </c>
      <c r="L580" s="9">
        <f t="shared" si="68"/>
        <v>100</v>
      </c>
      <c r="M580" s="136"/>
    </row>
    <row r="581" spans="1:13">
      <c r="A581" s="12" t="s">
        <v>277</v>
      </c>
      <c r="B581" s="22" t="s">
        <v>10</v>
      </c>
      <c r="C581" s="22" t="s">
        <v>236</v>
      </c>
      <c r="D581" s="22" t="s">
        <v>142</v>
      </c>
      <c r="E581" s="44" t="s">
        <v>242</v>
      </c>
      <c r="F581" s="22" t="s">
        <v>41</v>
      </c>
      <c r="G581" s="22"/>
      <c r="H581" s="22">
        <v>226</v>
      </c>
      <c r="I581" s="72" t="s">
        <v>0</v>
      </c>
      <c r="J581" s="23">
        <f t="shared" si="69"/>
        <v>235869.7</v>
      </c>
      <c r="K581" s="23">
        <f t="shared" si="69"/>
        <v>235869.7</v>
      </c>
      <c r="L581" s="228">
        <f t="shared" si="68"/>
        <v>100</v>
      </c>
      <c r="M581" s="138"/>
    </row>
    <row r="582" spans="1:13">
      <c r="A582" s="12" t="s">
        <v>191</v>
      </c>
      <c r="B582" s="22" t="s">
        <v>10</v>
      </c>
      <c r="C582" s="22" t="s">
        <v>236</v>
      </c>
      <c r="D582" s="22" t="s">
        <v>142</v>
      </c>
      <c r="E582" s="44" t="s">
        <v>242</v>
      </c>
      <c r="F582" s="22" t="s">
        <v>41</v>
      </c>
      <c r="G582" s="22"/>
      <c r="H582" s="22">
        <v>226</v>
      </c>
      <c r="I582" s="72">
        <v>1140</v>
      </c>
      <c r="J582" s="23">
        <v>235869.7</v>
      </c>
      <c r="K582" s="92">
        <v>235869.7</v>
      </c>
      <c r="L582" s="228">
        <f t="shared" si="68"/>
        <v>100</v>
      </c>
      <c r="M582" s="142"/>
    </row>
    <row r="583" spans="1:13" ht="26">
      <c r="A583" s="17" t="s">
        <v>44</v>
      </c>
      <c r="B583" s="11" t="s">
        <v>10</v>
      </c>
      <c r="C583" s="11" t="s">
        <v>236</v>
      </c>
      <c r="D583" s="11" t="s">
        <v>142</v>
      </c>
      <c r="E583" s="11" t="s">
        <v>242</v>
      </c>
      <c r="F583" s="11" t="s">
        <v>45</v>
      </c>
      <c r="G583" s="11"/>
      <c r="H583" s="11" t="s">
        <v>0</v>
      </c>
      <c r="I583" s="15" t="s">
        <v>0</v>
      </c>
      <c r="J583" s="16">
        <f t="shared" ref="J583:K586" si="70">J584</f>
        <v>522895.53</v>
      </c>
      <c r="K583" s="16">
        <f t="shared" si="70"/>
        <v>487085.53</v>
      </c>
      <c r="L583" s="9">
        <f t="shared" si="68"/>
        <v>93.151595692546849</v>
      </c>
      <c r="M583" s="136"/>
    </row>
    <row r="584" spans="1:13" ht="26">
      <c r="A584" s="17" t="s">
        <v>46</v>
      </c>
      <c r="B584" s="11" t="s">
        <v>10</v>
      </c>
      <c r="C584" s="11" t="s">
        <v>236</v>
      </c>
      <c r="D584" s="11" t="s">
        <v>142</v>
      </c>
      <c r="E584" s="11" t="s">
        <v>242</v>
      </c>
      <c r="F584" s="11" t="s">
        <v>47</v>
      </c>
      <c r="G584" s="11"/>
      <c r="H584" s="11" t="s">
        <v>0</v>
      </c>
      <c r="I584" s="15" t="s">
        <v>0</v>
      </c>
      <c r="J584" s="16">
        <f t="shared" si="70"/>
        <v>522895.53</v>
      </c>
      <c r="K584" s="16">
        <f t="shared" si="70"/>
        <v>487085.53</v>
      </c>
      <c r="L584" s="9">
        <f t="shared" si="68"/>
        <v>93.151595692546849</v>
      </c>
      <c r="M584" s="136"/>
    </row>
    <row r="585" spans="1:13" ht="26">
      <c r="A585" s="10" t="s">
        <v>55</v>
      </c>
      <c r="B585" s="11" t="s">
        <v>10</v>
      </c>
      <c r="C585" s="11" t="s">
        <v>236</v>
      </c>
      <c r="D585" s="11" t="s">
        <v>142</v>
      </c>
      <c r="E585" s="11" t="s">
        <v>242</v>
      </c>
      <c r="F585" s="11" t="s">
        <v>56</v>
      </c>
      <c r="G585" s="11"/>
      <c r="H585" s="11" t="s">
        <v>0</v>
      </c>
      <c r="I585" s="15" t="s">
        <v>0</v>
      </c>
      <c r="J585" s="16">
        <f t="shared" si="70"/>
        <v>522895.53</v>
      </c>
      <c r="K585" s="16">
        <f t="shared" si="70"/>
        <v>487085.53</v>
      </c>
      <c r="L585" s="9">
        <f t="shared" si="68"/>
        <v>93.151595692546849</v>
      </c>
      <c r="M585" s="136"/>
    </row>
    <row r="586" spans="1:13">
      <c r="A586" s="12" t="s">
        <v>139</v>
      </c>
      <c r="B586" s="22" t="s">
        <v>10</v>
      </c>
      <c r="C586" s="22" t="s">
        <v>236</v>
      </c>
      <c r="D586" s="22" t="s">
        <v>142</v>
      </c>
      <c r="E586" s="44" t="s">
        <v>242</v>
      </c>
      <c r="F586" s="22" t="s">
        <v>56</v>
      </c>
      <c r="G586" s="22"/>
      <c r="H586" s="22">
        <v>340</v>
      </c>
      <c r="I586" s="72" t="s">
        <v>0</v>
      </c>
      <c r="J586" s="23">
        <f t="shared" si="70"/>
        <v>522895.53</v>
      </c>
      <c r="K586" s="23">
        <f t="shared" si="70"/>
        <v>487085.53</v>
      </c>
      <c r="L586" s="228">
        <f t="shared" si="68"/>
        <v>93.151595692546849</v>
      </c>
      <c r="M586" s="138"/>
    </row>
    <row r="587" spans="1:13" ht="26">
      <c r="A587" s="12" t="s">
        <v>258</v>
      </c>
      <c r="B587" s="22" t="s">
        <v>10</v>
      </c>
      <c r="C587" s="22" t="s">
        <v>236</v>
      </c>
      <c r="D587" s="22" t="s">
        <v>142</v>
      </c>
      <c r="E587" s="44" t="s">
        <v>242</v>
      </c>
      <c r="F587" s="22" t="s">
        <v>56</v>
      </c>
      <c r="G587" s="22"/>
      <c r="H587" s="22">
        <v>349</v>
      </c>
      <c r="I587" s="72" t="s">
        <v>63</v>
      </c>
      <c r="J587" s="23">
        <v>522895.53</v>
      </c>
      <c r="K587" s="23">
        <v>487085.53</v>
      </c>
      <c r="L587" s="228">
        <f t="shared" si="68"/>
        <v>93.151595692546849</v>
      </c>
      <c r="M587" s="138"/>
    </row>
    <row r="588" spans="1:13" ht="26">
      <c r="A588" s="13" t="s">
        <v>243</v>
      </c>
      <c r="B588" s="14" t="s">
        <v>10</v>
      </c>
      <c r="C588" s="11" t="s">
        <v>244</v>
      </c>
      <c r="D588" s="11" t="s">
        <v>0</v>
      </c>
      <c r="E588" s="11" t="s">
        <v>0</v>
      </c>
      <c r="F588" s="11" t="s">
        <v>0</v>
      </c>
      <c r="G588" s="11"/>
      <c r="H588" s="11" t="s">
        <v>0</v>
      </c>
      <c r="I588" s="15" t="s">
        <v>0</v>
      </c>
      <c r="J588" s="16">
        <f t="shared" ref="J588:K594" si="71">J589</f>
        <v>1183084.94</v>
      </c>
      <c r="K588" s="16">
        <f t="shared" si="71"/>
        <v>578929.18000000005</v>
      </c>
      <c r="L588" s="9">
        <f t="shared" si="68"/>
        <v>48.933864376635547</v>
      </c>
      <c r="M588" s="136"/>
    </row>
    <row r="589" spans="1:13">
      <c r="A589" s="13" t="s">
        <v>245</v>
      </c>
      <c r="B589" s="14" t="s">
        <v>10</v>
      </c>
      <c r="C589" s="11" t="s">
        <v>244</v>
      </c>
      <c r="D589" s="11" t="s">
        <v>33</v>
      </c>
      <c r="E589" s="11" t="s">
        <v>0</v>
      </c>
      <c r="F589" s="11" t="s">
        <v>0</v>
      </c>
      <c r="G589" s="11"/>
      <c r="H589" s="11" t="s">
        <v>0</v>
      </c>
      <c r="I589" s="15" t="s">
        <v>0</v>
      </c>
      <c r="J589" s="16">
        <f t="shared" si="71"/>
        <v>1183084.94</v>
      </c>
      <c r="K589" s="16">
        <f t="shared" si="71"/>
        <v>578929.18000000005</v>
      </c>
      <c r="L589" s="9">
        <f t="shared" si="68"/>
        <v>48.933864376635547</v>
      </c>
      <c r="M589" s="136"/>
    </row>
    <row r="590" spans="1:13">
      <c r="A590" s="17" t="s">
        <v>16</v>
      </c>
      <c r="B590" s="11" t="s">
        <v>10</v>
      </c>
      <c r="C590" s="11" t="s">
        <v>244</v>
      </c>
      <c r="D590" s="11" t="s">
        <v>33</v>
      </c>
      <c r="E590" s="11" t="s">
        <v>17</v>
      </c>
      <c r="F590" s="11" t="s">
        <v>0</v>
      </c>
      <c r="G590" s="11"/>
      <c r="H590" s="11" t="s">
        <v>0</v>
      </c>
      <c r="I590" s="15" t="s">
        <v>0</v>
      </c>
      <c r="J590" s="16">
        <f t="shared" si="71"/>
        <v>1183084.94</v>
      </c>
      <c r="K590" s="16">
        <f t="shared" si="71"/>
        <v>578929.18000000005</v>
      </c>
      <c r="L590" s="9">
        <f t="shared" si="68"/>
        <v>48.933864376635547</v>
      </c>
      <c r="M590" s="136"/>
    </row>
    <row r="591" spans="1:13">
      <c r="A591" s="17" t="s">
        <v>246</v>
      </c>
      <c r="B591" s="11" t="s">
        <v>10</v>
      </c>
      <c r="C591" s="11" t="s">
        <v>244</v>
      </c>
      <c r="D591" s="11" t="s">
        <v>33</v>
      </c>
      <c r="E591" s="11" t="s">
        <v>247</v>
      </c>
      <c r="F591" s="11" t="s">
        <v>0</v>
      </c>
      <c r="G591" s="11"/>
      <c r="H591" s="11" t="s">
        <v>0</v>
      </c>
      <c r="I591" s="15" t="s">
        <v>0</v>
      </c>
      <c r="J591" s="16">
        <f t="shared" si="71"/>
        <v>1183084.94</v>
      </c>
      <c r="K591" s="16">
        <f t="shared" si="71"/>
        <v>578929.18000000005</v>
      </c>
      <c r="L591" s="9">
        <f t="shared" si="68"/>
        <v>48.933864376635547</v>
      </c>
      <c r="M591" s="136"/>
    </row>
    <row r="592" spans="1:13" ht="67.5">
      <c r="A592" s="18" t="s">
        <v>251</v>
      </c>
      <c r="B592" s="19" t="s">
        <v>10</v>
      </c>
      <c r="C592" s="19" t="s">
        <v>244</v>
      </c>
      <c r="D592" s="19" t="s">
        <v>33</v>
      </c>
      <c r="E592" s="19" t="s">
        <v>252</v>
      </c>
      <c r="F592" s="19" t="s">
        <v>0</v>
      </c>
      <c r="G592" s="19"/>
      <c r="H592" s="19" t="s">
        <v>0</v>
      </c>
      <c r="I592" s="20" t="s">
        <v>0</v>
      </c>
      <c r="J592" s="21">
        <f t="shared" si="71"/>
        <v>1183084.94</v>
      </c>
      <c r="K592" s="21">
        <f t="shared" si="71"/>
        <v>578929.18000000005</v>
      </c>
      <c r="L592" s="9">
        <f t="shared" si="68"/>
        <v>48.933864376635547</v>
      </c>
      <c r="M592" s="137"/>
    </row>
    <row r="593" spans="1:13">
      <c r="A593" s="17" t="s">
        <v>246</v>
      </c>
      <c r="B593" s="11" t="s">
        <v>10</v>
      </c>
      <c r="C593" s="11" t="s">
        <v>244</v>
      </c>
      <c r="D593" s="11" t="s">
        <v>33</v>
      </c>
      <c r="E593" s="11" t="s">
        <v>252</v>
      </c>
      <c r="F593" s="11" t="s">
        <v>248</v>
      </c>
      <c r="G593" s="11"/>
      <c r="H593" s="11" t="s">
        <v>0</v>
      </c>
      <c r="I593" s="15" t="s">
        <v>0</v>
      </c>
      <c r="J593" s="16">
        <f t="shared" si="71"/>
        <v>1183084.94</v>
      </c>
      <c r="K593" s="16">
        <f t="shared" si="71"/>
        <v>578929.18000000005</v>
      </c>
      <c r="L593" s="9">
        <f t="shared" si="68"/>
        <v>48.933864376635547</v>
      </c>
      <c r="M593" s="136"/>
    </row>
    <row r="594" spans="1:13">
      <c r="A594" s="61" t="s">
        <v>253</v>
      </c>
      <c r="B594" s="62" t="s">
        <v>10</v>
      </c>
      <c r="C594" s="62" t="s">
        <v>244</v>
      </c>
      <c r="D594" s="62" t="s">
        <v>33</v>
      </c>
      <c r="E594" s="62" t="s">
        <v>252</v>
      </c>
      <c r="F594" s="62" t="s">
        <v>254</v>
      </c>
      <c r="G594" s="62"/>
      <c r="H594" s="62" t="s">
        <v>0</v>
      </c>
      <c r="I594" s="63" t="s">
        <v>0</v>
      </c>
      <c r="J594" s="64">
        <f t="shared" si="71"/>
        <v>1183084.94</v>
      </c>
      <c r="K594" s="64">
        <f t="shared" si="71"/>
        <v>578929.18000000005</v>
      </c>
      <c r="L594" s="9">
        <f t="shared" si="68"/>
        <v>48.933864376635547</v>
      </c>
      <c r="M594" s="136"/>
    </row>
    <row r="595" spans="1:13">
      <c r="A595" s="65" t="s">
        <v>249</v>
      </c>
      <c r="B595" s="66" t="s">
        <v>10</v>
      </c>
      <c r="C595" s="66" t="s">
        <v>244</v>
      </c>
      <c r="D595" s="66" t="s">
        <v>33</v>
      </c>
      <c r="E595" s="66" t="s">
        <v>252</v>
      </c>
      <c r="F595" s="66" t="s">
        <v>254</v>
      </c>
      <c r="G595" s="66"/>
      <c r="H595" s="66" t="s">
        <v>250</v>
      </c>
      <c r="I595" s="77" t="s">
        <v>0</v>
      </c>
      <c r="J595" s="23">
        <v>1183084.94</v>
      </c>
      <c r="K595" s="23">
        <v>578929.18000000005</v>
      </c>
      <c r="L595" s="228">
        <f t="shared" si="68"/>
        <v>48.933864376635547</v>
      </c>
      <c r="M595" s="138"/>
    </row>
    <row r="596" spans="1:13">
      <c r="B596" s="68"/>
      <c r="C596" s="68"/>
      <c r="D596" s="68"/>
      <c r="E596" s="68"/>
      <c r="F596" s="68"/>
      <c r="G596" s="68"/>
      <c r="H596" s="78"/>
      <c r="I596" s="78"/>
      <c r="J596" s="68"/>
      <c r="K596" s="68"/>
      <c r="L596" s="68"/>
      <c r="M596" s="68"/>
    </row>
    <row r="597" spans="1:13">
      <c r="A597" s="125"/>
      <c r="B597" s="301"/>
      <c r="C597" s="301"/>
      <c r="D597" s="301"/>
      <c r="E597" s="301"/>
    </row>
    <row r="598" spans="1:13">
      <c r="A598" s="105"/>
      <c r="B598" s="301"/>
      <c r="C598" s="301"/>
      <c r="D598" s="301"/>
      <c r="E598" s="301"/>
      <c r="F598" s="301"/>
    </row>
    <row r="599" spans="1:13">
      <c r="A599" s="105"/>
      <c r="B599" s="301"/>
      <c r="C599" s="301"/>
      <c r="D599" s="301"/>
      <c r="E599" s="301"/>
    </row>
    <row r="600" spans="1:13">
      <c r="A600" s="105"/>
    </row>
    <row r="601" spans="1:13">
      <c r="A601" s="105"/>
      <c r="J601" s="105"/>
      <c r="K601" s="105"/>
      <c r="L601" s="105"/>
      <c r="M601" s="105"/>
    </row>
    <row r="602" spans="1:13">
      <c r="A602" s="105"/>
      <c r="J602" s="105"/>
      <c r="K602" s="105"/>
      <c r="L602" s="105"/>
      <c r="M602" s="105"/>
    </row>
    <row r="603" spans="1:13">
      <c r="J603" s="105"/>
      <c r="K603" s="105"/>
      <c r="L603" s="105"/>
      <c r="M603" s="105"/>
    </row>
    <row r="604" spans="1:13">
      <c r="J604" s="105"/>
      <c r="K604" s="105"/>
      <c r="L604" s="105"/>
      <c r="M604" s="105"/>
    </row>
    <row r="605" spans="1:13">
      <c r="J605" s="105"/>
      <c r="K605" s="105"/>
      <c r="L605" s="105"/>
      <c r="M605" s="105"/>
    </row>
    <row r="606" spans="1:13">
      <c r="J606" s="105"/>
      <c r="K606" s="105"/>
      <c r="L606" s="105"/>
      <c r="M606" s="105"/>
    </row>
    <row r="607" spans="1:13">
      <c r="J607" s="105"/>
      <c r="K607" s="105"/>
      <c r="L607" s="105"/>
      <c r="M607" s="105"/>
    </row>
    <row r="608" spans="1:13">
      <c r="J608" s="105"/>
      <c r="K608" s="105"/>
      <c r="L608" s="105"/>
      <c r="M608" s="105"/>
    </row>
    <row r="609" spans="10:13">
      <c r="J609" s="105"/>
      <c r="K609" s="105"/>
      <c r="L609" s="105"/>
      <c r="M609" s="105"/>
    </row>
    <row r="610" spans="10:13">
      <c r="J610" s="105"/>
      <c r="K610" s="105"/>
      <c r="L610" s="105"/>
      <c r="M610" s="105"/>
    </row>
    <row r="611" spans="10:13">
      <c r="J611" s="105"/>
      <c r="K611" s="105"/>
      <c r="L611" s="105"/>
      <c r="M611" s="105"/>
    </row>
    <row r="612" spans="10:13">
      <c r="J612" s="105"/>
      <c r="K612" s="105"/>
      <c r="L612" s="105"/>
      <c r="M612" s="105"/>
    </row>
    <row r="613" spans="10:13">
      <c r="J613" s="105"/>
      <c r="K613" s="105"/>
      <c r="L613" s="105"/>
      <c r="M613" s="105"/>
    </row>
    <row r="614" spans="10:13">
      <c r="J614" s="105"/>
      <c r="K614" s="105"/>
      <c r="L614" s="105"/>
      <c r="M614" s="105"/>
    </row>
    <row r="615" spans="10:13">
      <c r="J615" s="105"/>
      <c r="K615" s="105"/>
      <c r="L615" s="105"/>
      <c r="M615" s="105"/>
    </row>
    <row r="616" spans="10:13">
      <c r="J616" s="105"/>
      <c r="K616" s="105"/>
      <c r="L616" s="105"/>
      <c r="M616" s="105"/>
    </row>
    <row r="617" spans="10:13">
      <c r="J617" s="105"/>
      <c r="K617" s="105"/>
      <c r="L617" s="105"/>
      <c r="M617" s="105"/>
    </row>
    <row r="618" spans="10:13">
      <c r="J618" s="105"/>
      <c r="K618" s="105"/>
      <c r="L618" s="105"/>
      <c r="M618" s="105"/>
    </row>
    <row r="619" spans="10:13">
      <c r="J619" s="105"/>
      <c r="K619" s="105"/>
      <c r="L619" s="105"/>
      <c r="M619" s="105"/>
    </row>
    <row r="620" spans="10:13">
      <c r="J620" s="105"/>
      <c r="K620" s="105"/>
      <c r="L620" s="105"/>
      <c r="M620" s="105"/>
    </row>
    <row r="621" spans="10:13">
      <c r="J621" s="105"/>
      <c r="K621" s="105"/>
      <c r="L621" s="105"/>
      <c r="M621" s="105"/>
    </row>
    <row r="622" spans="10:13">
      <c r="J622" s="105"/>
      <c r="K622" s="105"/>
      <c r="L622" s="105"/>
      <c r="M622" s="105"/>
    </row>
  </sheetData>
  <mergeCells count="11">
    <mergeCell ref="B597:E597"/>
    <mergeCell ref="B598:F598"/>
    <mergeCell ref="B599:E599"/>
    <mergeCell ref="A1:J1"/>
    <mergeCell ref="B2:E2"/>
    <mergeCell ref="B3:E3"/>
    <mergeCell ref="B4:E4"/>
    <mergeCell ref="A5:J5"/>
    <mergeCell ref="F6:J6"/>
    <mergeCell ref="A7:L7"/>
    <mergeCell ref="J3:L3"/>
  </mergeCells>
  <pageMargins left="0.31496062992125984" right="0.31496062992125984" top="0.35433070866141736" bottom="0.35433070866141736" header="0.31496062992125984" footer="0.31496062992125984"/>
  <pageSetup paperSize="9" scale="63" orientation="portrait" verticalDpi="0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tabSelected="1" view="pageBreakPreview" zoomScale="60" zoomScaleNormal="100" workbookViewId="0">
      <selection activeCell="A4" sqref="A4"/>
    </sheetView>
  </sheetViews>
  <sheetFormatPr defaultRowHeight="14.5"/>
  <cols>
    <col min="2" max="2" width="43.54296875" customWidth="1"/>
    <col min="3" max="4" width="19.81640625" customWidth="1"/>
  </cols>
  <sheetData>
    <row r="1" spans="1:4">
      <c r="C1" s="275"/>
    </row>
    <row r="2" spans="1:4">
      <c r="C2" s="308" t="s">
        <v>523</v>
      </c>
      <c r="D2" s="308"/>
    </row>
    <row r="3" spans="1:4">
      <c r="A3" s="308" t="s">
        <v>546</v>
      </c>
      <c r="B3" s="308"/>
      <c r="C3" s="308"/>
      <c r="D3" s="308"/>
    </row>
    <row r="4" spans="1:4">
      <c r="A4" s="275"/>
      <c r="B4" s="276"/>
      <c r="C4" s="277"/>
      <c r="D4" s="277"/>
    </row>
    <row r="6" spans="1:4" ht="15">
      <c r="A6" s="309" t="s">
        <v>524</v>
      </c>
      <c r="B6" s="309"/>
      <c r="C6" s="309"/>
      <c r="D6" s="309"/>
    </row>
    <row r="7" spans="1:4" ht="15" thickBot="1">
      <c r="C7" s="278" t="s">
        <v>525</v>
      </c>
    </row>
    <row r="8" spans="1:4" ht="26.5" thickBot="1">
      <c r="A8" s="279" t="s">
        <v>526</v>
      </c>
      <c r="B8" s="280" t="s">
        <v>1</v>
      </c>
      <c r="C8" s="281" t="s">
        <v>480</v>
      </c>
      <c r="D8" s="282" t="s">
        <v>544</v>
      </c>
    </row>
    <row r="9" spans="1:4" ht="15" thickBot="1">
      <c r="A9" s="283"/>
      <c r="B9" s="284" t="s">
        <v>527</v>
      </c>
      <c r="C9" s="285">
        <f>C10+C16</f>
        <v>0</v>
      </c>
      <c r="D9" s="285">
        <f>D10+D16</f>
        <v>75966777.650000006</v>
      </c>
    </row>
    <row r="10" spans="1:4" ht="26.5" thickBot="1">
      <c r="A10" s="283" t="s">
        <v>528</v>
      </c>
      <c r="B10" s="284" t="s">
        <v>529</v>
      </c>
      <c r="C10" s="286">
        <f>C12</f>
        <v>0</v>
      </c>
      <c r="D10" s="286">
        <f>D12</f>
        <v>0</v>
      </c>
    </row>
    <row r="11" spans="1:4" ht="15" thickBot="1">
      <c r="A11" s="283">
        <v>1.1000000000000001</v>
      </c>
      <c r="B11" s="284" t="s">
        <v>530</v>
      </c>
      <c r="C11" s="286"/>
      <c r="D11" s="287"/>
    </row>
    <row r="12" spans="1:4" ht="15" thickBot="1">
      <c r="A12" s="283">
        <v>1.2</v>
      </c>
      <c r="B12" s="284" t="s">
        <v>531</v>
      </c>
      <c r="C12" s="286">
        <v>0</v>
      </c>
      <c r="D12" s="288"/>
    </row>
    <row r="13" spans="1:4" ht="15" thickBot="1">
      <c r="A13" s="283">
        <v>2</v>
      </c>
      <c r="B13" s="289" t="s">
        <v>532</v>
      </c>
      <c r="C13" s="290"/>
      <c r="D13" s="291"/>
    </row>
    <row r="14" spans="1:4" ht="15" thickBot="1">
      <c r="A14" s="283">
        <v>2.1</v>
      </c>
      <c r="B14" s="289" t="s">
        <v>530</v>
      </c>
      <c r="C14" s="290"/>
      <c r="D14" s="288"/>
    </row>
    <row r="15" spans="1:4" ht="15" thickBot="1">
      <c r="A15" s="283">
        <v>2.2000000000000002</v>
      </c>
      <c r="B15" s="289" t="s">
        <v>531</v>
      </c>
      <c r="C15" s="290"/>
      <c r="D15" s="288"/>
    </row>
    <row r="16" spans="1:4" ht="15" thickBot="1">
      <c r="A16" s="283">
        <v>3</v>
      </c>
      <c r="B16" s="289" t="s">
        <v>533</v>
      </c>
      <c r="C16" s="290">
        <v>0</v>
      </c>
      <c r="D16" s="288">
        <v>75966777.650000006</v>
      </c>
    </row>
    <row r="17" spans="1:4" ht="15" thickBot="1">
      <c r="A17" s="283">
        <v>4</v>
      </c>
      <c r="B17" s="289" t="s">
        <v>534</v>
      </c>
      <c r="C17" s="292"/>
      <c r="D17" s="287"/>
    </row>
    <row r="18" spans="1:4" ht="15" thickBot="1">
      <c r="A18" s="283"/>
      <c r="B18" s="289" t="s">
        <v>535</v>
      </c>
      <c r="C18" s="293"/>
      <c r="D18" s="287"/>
    </row>
    <row r="19" spans="1:4" ht="39.5" thickBot="1">
      <c r="A19" s="283">
        <v>4.0999999999999996</v>
      </c>
      <c r="B19" s="289" t="s">
        <v>536</v>
      </c>
      <c r="C19" s="293"/>
      <c r="D19" s="287"/>
    </row>
    <row r="20" spans="1:4" ht="52.5" thickBot="1">
      <c r="A20" s="283">
        <v>4.2</v>
      </c>
      <c r="B20" s="289" t="s">
        <v>537</v>
      </c>
      <c r="C20" s="293"/>
      <c r="D20" s="287"/>
    </row>
    <row r="21" spans="1:4" ht="26.5" thickBot="1">
      <c r="A21" s="283">
        <v>4.3</v>
      </c>
      <c r="B21" s="289" t="s">
        <v>538</v>
      </c>
      <c r="C21" s="293"/>
      <c r="D21" s="287"/>
    </row>
    <row r="22" spans="1:4" ht="39.5" thickBot="1">
      <c r="A22" s="283">
        <v>4.4000000000000004</v>
      </c>
      <c r="B22" s="294" t="s">
        <v>539</v>
      </c>
      <c r="C22" s="295"/>
      <c r="D22" s="287"/>
    </row>
    <row r="23" spans="1:4" ht="15" thickBot="1">
      <c r="A23" s="283" t="s">
        <v>540</v>
      </c>
      <c r="B23" s="294" t="s">
        <v>541</v>
      </c>
      <c r="C23" s="292"/>
      <c r="D23" s="287"/>
    </row>
    <row r="24" spans="1:4" ht="15" thickBot="1">
      <c r="A24" s="296" t="s">
        <v>542</v>
      </c>
      <c r="B24" s="294" t="s">
        <v>543</v>
      </c>
      <c r="C24" s="292"/>
      <c r="D24" s="287"/>
    </row>
  </sheetData>
  <mergeCells count="3">
    <mergeCell ref="C2:D2"/>
    <mergeCell ref="A3:D3"/>
    <mergeCell ref="A6:D6"/>
  </mergeCells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прил1</vt:lpstr>
      <vt:lpstr>прил2</vt:lpstr>
      <vt:lpstr>прил3</vt:lpstr>
      <vt:lpstr>прил2!Область_печати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2021-10-19T04:59:26Z</dcterms:modified>
</cp:coreProperties>
</file>