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2"/>
  </bookViews>
  <sheets>
    <sheet name="прил1" sheetId="1" r:id="rId1"/>
    <sheet name="прил2" sheetId="2" r:id="rId2"/>
    <sheet name="прил3" sheetId="3" r:id="rId3"/>
  </sheets>
  <calcPr calcId="124519"/>
</workbook>
</file>

<file path=xl/calcChain.xml><?xml version="1.0" encoding="utf-8"?>
<calcChain xmlns="http://schemas.openxmlformats.org/spreadsheetml/2006/main">
  <c r="D10" i="3"/>
  <c r="C10"/>
  <c r="D9"/>
  <c r="C9"/>
  <c r="M982" i="2" l="1"/>
  <c r="O982" s="1"/>
  <c r="M981"/>
  <c r="O981" s="1"/>
  <c r="M980"/>
  <c r="O980" s="1"/>
  <c r="N979"/>
  <c r="M979"/>
  <c r="J979"/>
  <c r="J978" s="1"/>
  <c r="J977" s="1"/>
  <c r="J976" s="1"/>
  <c r="J969" s="1"/>
  <c r="J968" s="1"/>
  <c r="J967" s="1"/>
  <c r="N978"/>
  <c r="M978"/>
  <c r="O978" s="1"/>
  <c r="N977"/>
  <c r="N976" s="1"/>
  <c r="N969" s="1"/>
  <c r="N968" s="1"/>
  <c r="N967" s="1"/>
  <c r="M977"/>
  <c r="M976"/>
  <c r="O975"/>
  <c r="M975"/>
  <c r="N974"/>
  <c r="M974"/>
  <c r="O974" s="1"/>
  <c r="J974"/>
  <c r="N973"/>
  <c r="M973"/>
  <c r="O973" s="1"/>
  <c r="J973"/>
  <c r="N972"/>
  <c r="M972"/>
  <c r="O972" s="1"/>
  <c r="J972"/>
  <c r="N971"/>
  <c r="M971"/>
  <c r="O971" s="1"/>
  <c r="J971"/>
  <c r="N970"/>
  <c r="M970"/>
  <c r="O970" s="1"/>
  <c r="J970"/>
  <c r="M969"/>
  <c r="M968"/>
  <c r="M967"/>
  <c r="O966"/>
  <c r="M966"/>
  <c r="N966" s="1"/>
  <c r="N965"/>
  <c r="O965" s="1"/>
  <c r="J965"/>
  <c r="M965" s="1"/>
  <c r="N964"/>
  <c r="O964" s="1"/>
  <c r="J964"/>
  <c r="M964" s="1"/>
  <c r="N963"/>
  <c r="O963" s="1"/>
  <c r="J963"/>
  <c r="M963" s="1"/>
  <c r="N962"/>
  <c r="O962" s="1"/>
  <c r="J962"/>
  <c r="M962" s="1"/>
  <c r="N961"/>
  <c r="O961" s="1"/>
  <c r="J961"/>
  <c r="M961" s="1"/>
  <c r="N960"/>
  <c r="O960" s="1"/>
  <c r="J960"/>
  <c r="M960" s="1"/>
  <c r="N959"/>
  <c r="O959" s="1"/>
  <c r="J959"/>
  <c r="M959" s="1"/>
  <c r="M958"/>
  <c r="O958" s="1"/>
  <c r="M957"/>
  <c r="O957" s="1"/>
  <c r="M956"/>
  <c r="O956" s="1"/>
  <c r="M955"/>
  <c r="O955" s="1"/>
  <c r="M954"/>
  <c r="N953"/>
  <c r="J953"/>
  <c r="N952"/>
  <c r="J952"/>
  <c r="M951"/>
  <c r="N950"/>
  <c r="J950"/>
  <c r="N949"/>
  <c r="J949"/>
  <c r="M948"/>
  <c r="O948" s="1"/>
  <c r="M947"/>
  <c r="N946"/>
  <c r="K946"/>
  <c r="J946"/>
  <c r="J945" s="1"/>
  <c r="O941"/>
  <c r="M941"/>
  <c r="N940"/>
  <c r="M940"/>
  <c r="O940" s="1"/>
  <c r="J940"/>
  <c r="N939"/>
  <c r="M939"/>
  <c r="O939" s="1"/>
  <c r="J939"/>
  <c r="N938"/>
  <c r="M938"/>
  <c r="O938" s="1"/>
  <c r="J938"/>
  <c r="N937"/>
  <c r="M937"/>
  <c r="J937"/>
  <c r="M931"/>
  <c r="O931" s="1"/>
  <c r="M930"/>
  <c r="O930" s="1"/>
  <c r="M929"/>
  <c r="O929" s="1"/>
  <c r="N928"/>
  <c r="M928"/>
  <c r="M927"/>
  <c r="N926"/>
  <c r="J926"/>
  <c r="N925"/>
  <c r="J925"/>
  <c r="N924"/>
  <c r="J924"/>
  <c r="N923"/>
  <c r="J923"/>
  <c r="N922"/>
  <c r="J922"/>
  <c r="M921"/>
  <c r="O921" s="1"/>
  <c r="J920"/>
  <c r="M920" s="1"/>
  <c r="O920" s="1"/>
  <c r="M918"/>
  <c r="O918" s="1"/>
  <c r="M917"/>
  <c r="N916"/>
  <c r="J916"/>
  <c r="N915"/>
  <c r="J915"/>
  <c r="N914"/>
  <c r="N913"/>
  <c r="N912"/>
  <c r="O907"/>
  <c r="M906"/>
  <c r="L905"/>
  <c r="K905"/>
  <c r="J905"/>
  <c r="L904"/>
  <c r="K904"/>
  <c r="J904"/>
  <c r="L903"/>
  <c r="K903"/>
  <c r="J903"/>
  <c r="L902"/>
  <c r="K902"/>
  <c r="J902"/>
  <c r="L901"/>
  <c r="K901"/>
  <c r="J901"/>
  <c r="L900"/>
  <c r="K900"/>
  <c r="J900"/>
  <c r="L899"/>
  <c r="K899"/>
  <c r="J899"/>
  <c r="M898"/>
  <c r="N897"/>
  <c r="J897"/>
  <c r="N896"/>
  <c r="J896"/>
  <c r="N895"/>
  <c r="J895"/>
  <c r="N894"/>
  <c r="J894"/>
  <c r="O893"/>
  <c r="M892"/>
  <c r="O892" s="1"/>
  <c r="L892"/>
  <c r="L891" s="1"/>
  <c r="L890" s="1"/>
  <c r="L889" s="1"/>
  <c r="L888" s="1"/>
  <c r="L887" s="1"/>
  <c r="L886" s="1"/>
  <c r="L839" s="1"/>
  <c r="L832" s="1"/>
  <c r="K892"/>
  <c r="J892"/>
  <c r="J891" s="1"/>
  <c r="J890" s="1"/>
  <c r="J889" s="1"/>
  <c r="J888" s="1"/>
  <c r="J887" s="1"/>
  <c r="J886" s="1"/>
  <c r="M891"/>
  <c r="O891" s="1"/>
  <c r="K891"/>
  <c r="K890" s="1"/>
  <c r="K889" s="1"/>
  <c r="K888" s="1"/>
  <c r="K887" s="1"/>
  <c r="K886" s="1"/>
  <c r="K839" s="1"/>
  <c r="K832" s="1"/>
  <c r="N890"/>
  <c r="M890"/>
  <c r="O890" s="1"/>
  <c r="N889"/>
  <c r="M889"/>
  <c r="O889" s="1"/>
  <c r="N888"/>
  <c r="M888"/>
  <c r="O888" s="1"/>
  <c r="N887"/>
  <c r="M887"/>
  <c r="O887" s="1"/>
  <c r="M885"/>
  <c r="O885" s="1"/>
  <c r="O884"/>
  <c r="M884"/>
  <c r="O883"/>
  <c r="J883"/>
  <c r="M883" s="1"/>
  <c r="M882"/>
  <c r="O882" s="1"/>
  <c r="M881"/>
  <c r="O881" s="1"/>
  <c r="M880"/>
  <c r="O880" s="1"/>
  <c r="J880"/>
  <c r="J879"/>
  <c r="M874"/>
  <c r="N873"/>
  <c r="J873"/>
  <c r="N872"/>
  <c r="J872"/>
  <c r="N871"/>
  <c r="J871"/>
  <c r="N870"/>
  <c r="J870"/>
  <c r="J865" s="1"/>
  <c r="M869"/>
  <c r="N868"/>
  <c r="J868"/>
  <c r="N867"/>
  <c r="J867"/>
  <c r="N866"/>
  <c r="J866"/>
  <c r="N865"/>
  <c r="M864"/>
  <c r="O864" s="1"/>
  <c r="M863"/>
  <c r="O863" s="1"/>
  <c r="M862"/>
  <c r="O862" s="1"/>
  <c r="J861"/>
  <c r="M861" s="1"/>
  <c r="O861" s="1"/>
  <c r="O859"/>
  <c r="M858"/>
  <c r="O858" s="1"/>
  <c r="M857"/>
  <c r="O857" s="1"/>
  <c r="M856"/>
  <c r="O856" s="1"/>
  <c r="M855"/>
  <c r="O855" s="1"/>
  <c r="J854"/>
  <c r="N852"/>
  <c r="N851"/>
  <c r="N850"/>
  <c r="O847"/>
  <c r="M846"/>
  <c r="O846" s="1"/>
  <c r="M845"/>
  <c r="O845" s="1"/>
  <c r="J845"/>
  <c r="N844"/>
  <c r="J844"/>
  <c r="J843" s="1"/>
  <c r="J842" s="1"/>
  <c r="J841" s="1"/>
  <c r="N843"/>
  <c r="N842"/>
  <c r="N841"/>
  <c r="O838"/>
  <c r="M838"/>
  <c r="N837"/>
  <c r="M837"/>
  <c r="O837" s="1"/>
  <c r="J837"/>
  <c r="N836"/>
  <c r="M836"/>
  <c r="O836" s="1"/>
  <c r="J836"/>
  <c r="N835"/>
  <c r="M835"/>
  <c r="O835" s="1"/>
  <c r="J835"/>
  <c r="N834"/>
  <c r="M834"/>
  <c r="O834" s="1"/>
  <c r="J834"/>
  <c r="N833"/>
  <c r="M833"/>
  <c r="O833" s="1"/>
  <c r="J833"/>
  <c r="O831"/>
  <c r="M831"/>
  <c r="N830"/>
  <c r="M830"/>
  <c r="O830" s="1"/>
  <c r="J830"/>
  <c r="N829"/>
  <c r="M829"/>
  <c r="O829" s="1"/>
  <c r="J829"/>
  <c r="N828"/>
  <c r="M828"/>
  <c r="O828" s="1"/>
  <c r="J828"/>
  <c r="M827"/>
  <c r="O827" s="1"/>
  <c r="M826"/>
  <c r="O826" s="1"/>
  <c r="M825"/>
  <c r="O825" s="1"/>
  <c r="N824"/>
  <c r="M824"/>
  <c r="J824"/>
  <c r="N823"/>
  <c r="M823"/>
  <c r="O823" s="1"/>
  <c r="J823"/>
  <c r="M822"/>
  <c r="O822" s="1"/>
  <c r="M821"/>
  <c r="O821" s="1"/>
  <c r="M820"/>
  <c r="O820" s="1"/>
  <c r="N819"/>
  <c r="M819"/>
  <c r="O819" s="1"/>
  <c r="J819"/>
  <c r="N818"/>
  <c r="M818"/>
  <c r="O818" s="1"/>
  <c r="J818"/>
  <c r="N817"/>
  <c r="M817"/>
  <c r="O817" s="1"/>
  <c r="J817"/>
  <c r="N816"/>
  <c r="M816"/>
  <c r="J816"/>
  <c r="N815"/>
  <c r="M815"/>
  <c r="J815"/>
  <c r="O814"/>
  <c r="M814"/>
  <c r="N813"/>
  <c r="M813"/>
  <c r="O813" s="1"/>
  <c r="J813"/>
  <c r="N812"/>
  <c r="M812"/>
  <c r="O812" s="1"/>
  <c r="J812"/>
  <c r="N811"/>
  <c r="M811"/>
  <c r="O811" s="1"/>
  <c r="J811"/>
  <c r="N810"/>
  <c r="M810"/>
  <c r="O810" s="1"/>
  <c r="J810"/>
  <c r="N809"/>
  <c r="M809"/>
  <c r="O809" s="1"/>
  <c r="J809"/>
  <c r="N808"/>
  <c r="M808"/>
  <c r="J808"/>
  <c r="N807"/>
  <c r="M807"/>
  <c r="J807"/>
  <c r="N806"/>
  <c r="M806"/>
  <c r="O806" s="1"/>
  <c r="J806"/>
  <c r="N805"/>
  <c r="M805"/>
  <c r="J805"/>
  <c r="O804"/>
  <c r="O803"/>
  <c r="O802"/>
  <c r="O801"/>
  <c r="O800"/>
  <c r="O799"/>
  <c r="O798"/>
  <c r="M797"/>
  <c r="O797" s="1"/>
  <c r="M796"/>
  <c r="O796" s="1"/>
  <c r="J795"/>
  <c r="M795" s="1"/>
  <c r="O795" s="1"/>
  <c r="M789"/>
  <c r="O789" s="1"/>
  <c r="M788"/>
  <c r="N787"/>
  <c r="J787"/>
  <c r="N786"/>
  <c r="J786"/>
  <c r="N785"/>
  <c r="J785"/>
  <c r="M784"/>
  <c r="O784" s="1"/>
  <c r="M783"/>
  <c r="N782"/>
  <c r="J782"/>
  <c r="N781"/>
  <c r="J781"/>
  <c r="M780"/>
  <c r="N779"/>
  <c r="J779"/>
  <c r="N778"/>
  <c r="J778"/>
  <c r="N777"/>
  <c r="M774"/>
  <c r="N773"/>
  <c r="K773"/>
  <c r="K772" s="1"/>
  <c r="J773"/>
  <c r="J772"/>
  <c r="J771" s="1"/>
  <c r="J770" s="1"/>
  <c r="K771"/>
  <c r="K770" s="1"/>
  <c r="K769" s="1"/>
  <c r="K768" s="1"/>
  <c r="K767"/>
  <c r="K766" s="1"/>
  <c r="K765" s="1"/>
  <c r="M764"/>
  <c r="O764" s="1"/>
  <c r="M763"/>
  <c r="O763" s="1"/>
  <c r="N762"/>
  <c r="M762"/>
  <c r="O762" s="1"/>
  <c r="K762"/>
  <c r="J762"/>
  <c r="M761"/>
  <c r="O761" s="1"/>
  <c r="J760"/>
  <c r="M760" s="1"/>
  <c r="N759"/>
  <c r="M758"/>
  <c r="O758" s="1"/>
  <c r="M757"/>
  <c r="O757" s="1"/>
  <c r="N756"/>
  <c r="M756"/>
  <c r="O756" s="1"/>
  <c r="L756"/>
  <c r="K756"/>
  <c r="J756"/>
  <c r="N755"/>
  <c r="M755"/>
  <c r="L755"/>
  <c r="K755"/>
  <c r="J755"/>
  <c r="M754"/>
  <c r="O754" s="1"/>
  <c r="M753"/>
  <c r="O753" s="1"/>
  <c r="M752"/>
  <c r="O752" s="1"/>
  <c r="M751"/>
  <c r="O751" s="1"/>
  <c r="M750"/>
  <c r="O750" s="1"/>
  <c r="M749"/>
  <c r="O749" s="1"/>
  <c r="M748"/>
  <c r="O748" s="1"/>
  <c r="M747"/>
  <c r="O747" s="1"/>
  <c r="M746"/>
  <c r="O746" s="1"/>
  <c r="M745"/>
  <c r="O745" s="1"/>
  <c r="N744"/>
  <c r="M744"/>
  <c r="O744" s="1"/>
  <c r="L744"/>
  <c r="K744"/>
  <c r="K743" s="1"/>
  <c r="K739" s="1"/>
  <c r="K738" s="1"/>
  <c r="K737" s="1"/>
  <c r="K736" s="1"/>
  <c r="J744"/>
  <c r="N743"/>
  <c r="N739" s="1"/>
  <c r="L743"/>
  <c r="J743"/>
  <c r="O742"/>
  <c r="M741"/>
  <c r="L739"/>
  <c r="L738"/>
  <c r="L737" s="1"/>
  <c r="L736" s="1"/>
  <c r="M735"/>
  <c r="L734"/>
  <c r="K734"/>
  <c r="K733" s="1"/>
  <c r="K729" s="1"/>
  <c r="K728" s="1"/>
  <c r="K727" s="1"/>
  <c r="K726" s="1"/>
  <c r="K639" s="1"/>
  <c r="J734"/>
  <c r="L733"/>
  <c r="J733"/>
  <c r="M732"/>
  <c r="O732" s="1"/>
  <c r="L731"/>
  <c r="L730" s="1"/>
  <c r="K731"/>
  <c r="K730" s="1"/>
  <c r="J731"/>
  <c r="J730"/>
  <c r="J729" s="1"/>
  <c r="J728" s="1"/>
  <c r="J727" s="1"/>
  <c r="J726" s="1"/>
  <c r="M725"/>
  <c r="O725" s="1"/>
  <c r="J724"/>
  <c r="M724" s="1"/>
  <c r="O724" s="1"/>
  <c r="J723"/>
  <c r="M723" s="1"/>
  <c r="O723" s="1"/>
  <c r="M722"/>
  <c r="O722" s="1"/>
  <c r="M721"/>
  <c r="O721" s="1"/>
  <c r="M720"/>
  <c r="O720" s="1"/>
  <c r="M719"/>
  <c r="O719" s="1"/>
  <c r="L718"/>
  <c r="L717" s="1"/>
  <c r="L713" s="1"/>
  <c r="L712" s="1"/>
  <c r="L711" s="1"/>
  <c r="L710" s="1"/>
  <c r="K718"/>
  <c r="K717" s="1"/>
  <c r="K713" s="1"/>
  <c r="K712" s="1"/>
  <c r="K711" s="1"/>
  <c r="K710" s="1"/>
  <c r="J718"/>
  <c r="J717"/>
  <c r="M716"/>
  <c r="O716" s="1"/>
  <c r="J715"/>
  <c r="M715" s="1"/>
  <c r="O715" s="1"/>
  <c r="M709"/>
  <c r="O709" s="1"/>
  <c r="M708"/>
  <c r="N707"/>
  <c r="J707"/>
  <c r="M706"/>
  <c r="O706" s="1"/>
  <c r="M705"/>
  <c r="O705" s="1"/>
  <c r="M704"/>
  <c r="O704" s="1"/>
  <c r="M703"/>
  <c r="O703" s="1"/>
  <c r="M702"/>
  <c r="O702" s="1"/>
  <c r="M701"/>
  <c r="N700"/>
  <c r="J700"/>
  <c r="N699"/>
  <c r="J699"/>
  <c r="N698"/>
  <c r="J698"/>
  <c r="N697"/>
  <c r="J697"/>
  <c r="N696"/>
  <c r="J696"/>
  <c r="N695"/>
  <c r="J695"/>
  <c r="M694"/>
  <c r="O694" s="1"/>
  <c r="M693"/>
  <c r="O693" s="1"/>
  <c r="M692"/>
  <c r="O692" s="1"/>
  <c r="M691"/>
  <c r="O691" s="1"/>
  <c r="M690"/>
  <c r="N689"/>
  <c r="J689"/>
  <c r="N688"/>
  <c r="J688"/>
  <c r="M687"/>
  <c r="O687" s="1"/>
  <c r="M686"/>
  <c r="N685"/>
  <c r="J685"/>
  <c r="N684"/>
  <c r="J684"/>
  <c r="M683"/>
  <c r="O683" s="1"/>
  <c r="M682"/>
  <c r="O682" s="1"/>
  <c r="M681"/>
  <c r="O681" s="1"/>
  <c r="M680"/>
  <c r="N679"/>
  <c r="J679"/>
  <c r="N678"/>
  <c r="J678"/>
  <c r="N677"/>
  <c r="J677"/>
  <c r="N676"/>
  <c r="J676"/>
  <c r="N675"/>
  <c r="J675"/>
  <c r="N674"/>
  <c r="J674"/>
  <c r="M673"/>
  <c r="O673" s="1"/>
  <c r="M672"/>
  <c r="O672" s="1"/>
  <c r="M671"/>
  <c r="J671"/>
  <c r="J670"/>
  <c r="J669" s="1"/>
  <c r="J668" s="1"/>
  <c r="J667" s="1"/>
  <c r="O666"/>
  <c r="M666"/>
  <c r="O665"/>
  <c r="M665"/>
  <c r="O664"/>
  <c r="M664"/>
  <c r="N663"/>
  <c r="M663"/>
  <c r="M662" s="1"/>
  <c r="K663"/>
  <c r="K662" s="1"/>
  <c r="J663"/>
  <c r="J662" s="1"/>
  <c r="N662"/>
  <c r="M661"/>
  <c r="O661" s="1"/>
  <c r="M660"/>
  <c r="O660" s="1"/>
  <c r="N659"/>
  <c r="M659"/>
  <c r="J659"/>
  <c r="J658" s="1"/>
  <c r="N658"/>
  <c r="M658"/>
  <c r="M657" s="1"/>
  <c r="M656" s="1"/>
  <c r="M655" s="1"/>
  <c r="M654" s="1"/>
  <c r="O652"/>
  <c r="O651"/>
  <c r="M650"/>
  <c r="O650" s="1"/>
  <c r="J650"/>
  <c r="J649" s="1"/>
  <c r="M649" s="1"/>
  <c r="O649" s="1"/>
  <c r="J648"/>
  <c r="M648" s="1"/>
  <c r="O648" s="1"/>
  <c r="O647"/>
  <c r="O646"/>
  <c r="O645"/>
  <c r="O644"/>
  <c r="M643"/>
  <c r="O643" s="1"/>
  <c r="J643"/>
  <c r="J642"/>
  <c r="L640"/>
  <c r="K640"/>
  <c r="M636"/>
  <c r="O636" s="1"/>
  <c r="M635"/>
  <c r="O635" s="1"/>
  <c r="N634"/>
  <c r="M634"/>
  <c r="J634"/>
  <c r="N633"/>
  <c r="M633"/>
  <c r="O633" s="1"/>
  <c r="J633"/>
  <c r="N632"/>
  <c r="N631" s="1"/>
  <c r="J632"/>
  <c r="J631" s="1"/>
  <c r="O630"/>
  <c r="M630"/>
  <c r="O629"/>
  <c r="M629"/>
  <c r="N628"/>
  <c r="N627" s="1"/>
  <c r="M628"/>
  <c r="J628"/>
  <c r="J627" s="1"/>
  <c r="M627"/>
  <c r="O626"/>
  <c r="M626"/>
  <c r="O625"/>
  <c r="M625"/>
  <c r="N624"/>
  <c r="N623" s="1"/>
  <c r="M624"/>
  <c r="L624"/>
  <c r="L623" s="1"/>
  <c r="K624"/>
  <c r="J624"/>
  <c r="J623" s="1"/>
  <c r="M623"/>
  <c r="K623"/>
  <c r="M622"/>
  <c r="O622" s="1"/>
  <c r="J621"/>
  <c r="M621" s="1"/>
  <c r="O621" s="1"/>
  <c r="M620"/>
  <c r="O620" s="1"/>
  <c r="J619"/>
  <c r="M619" s="1"/>
  <c r="O619" s="1"/>
  <c r="M617"/>
  <c r="O617" s="1"/>
  <c r="M616"/>
  <c r="O616" s="1"/>
  <c r="M615"/>
  <c r="O615" s="1"/>
  <c r="M614"/>
  <c r="N613"/>
  <c r="J613"/>
  <c r="M612"/>
  <c r="N612" s="1"/>
  <c r="M611"/>
  <c r="O611" s="1"/>
  <c r="M610"/>
  <c r="O610" s="1"/>
  <c r="N609"/>
  <c r="M609"/>
  <c r="O609" s="1"/>
  <c r="J609"/>
  <c r="L608"/>
  <c r="K608"/>
  <c r="O607"/>
  <c r="M607"/>
  <c r="N606"/>
  <c r="N605" s="1"/>
  <c r="M606"/>
  <c r="J606"/>
  <c r="J605" s="1"/>
  <c r="M605"/>
  <c r="K604"/>
  <c r="K603" s="1"/>
  <c r="K602" s="1"/>
  <c r="K593" s="1"/>
  <c r="K592" s="1"/>
  <c r="K567" s="1"/>
  <c r="O601"/>
  <c r="M600"/>
  <c r="N599"/>
  <c r="J599"/>
  <c r="N598"/>
  <c r="J598"/>
  <c r="N597"/>
  <c r="J597"/>
  <c r="N596"/>
  <c r="J596"/>
  <c r="N595"/>
  <c r="J595"/>
  <c r="N594"/>
  <c r="J594"/>
  <c r="O591"/>
  <c r="M590"/>
  <c r="O590" s="1"/>
  <c r="M589"/>
  <c r="O589" s="1"/>
  <c r="J589"/>
  <c r="J588" s="1"/>
  <c r="J587" s="1"/>
  <c r="J586" s="1"/>
  <c r="J585" s="1"/>
  <c r="M588"/>
  <c r="M584"/>
  <c r="O584" s="1"/>
  <c r="M583"/>
  <c r="O583" s="1"/>
  <c r="M582"/>
  <c r="O582" s="1"/>
  <c r="M581"/>
  <c r="N581" s="1"/>
  <c r="O581" s="1"/>
  <c r="M580"/>
  <c r="J579"/>
  <c r="J578" s="1"/>
  <c r="J577" s="1"/>
  <c r="J570" s="1"/>
  <c r="J569" s="1"/>
  <c r="O576"/>
  <c r="M575"/>
  <c r="O575" s="1"/>
  <c r="M574"/>
  <c r="O574" s="1"/>
  <c r="M573"/>
  <c r="O573" s="1"/>
  <c r="M572"/>
  <c r="O572" s="1"/>
  <c r="M571"/>
  <c r="O571" s="1"/>
  <c r="M565"/>
  <c r="O565" s="1"/>
  <c r="O564"/>
  <c r="M563"/>
  <c r="O563" s="1"/>
  <c r="M562"/>
  <c r="O562" s="1"/>
  <c r="M561"/>
  <c r="O561" s="1"/>
  <c r="J560"/>
  <c r="J559"/>
  <c r="J558" s="1"/>
  <c r="J557" s="1"/>
  <c r="J556" s="1"/>
  <c r="J555" s="1"/>
  <c r="J554" s="1"/>
  <c r="J553" s="1"/>
  <c r="M552"/>
  <c r="O552" s="1"/>
  <c r="M551"/>
  <c r="O551" s="1"/>
  <c r="J551"/>
  <c r="J550"/>
  <c r="M547"/>
  <c r="N546"/>
  <c r="J546"/>
  <c r="N545"/>
  <c r="J545"/>
  <c r="N544"/>
  <c r="J544"/>
  <c r="N543"/>
  <c r="J543"/>
  <c r="N542"/>
  <c r="J542"/>
  <c r="J535" s="1"/>
  <c r="M541"/>
  <c r="N540"/>
  <c r="J540"/>
  <c r="N539"/>
  <c r="J539"/>
  <c r="N538"/>
  <c r="J538"/>
  <c r="N537"/>
  <c r="J537"/>
  <c r="N536"/>
  <c r="J536"/>
  <c r="N535"/>
  <c r="N529" s="1"/>
  <c r="N528" s="1"/>
  <c r="M534"/>
  <c r="O534" s="1"/>
  <c r="M533"/>
  <c r="O533" s="1"/>
  <c r="J533"/>
  <c r="J532"/>
  <c r="L528"/>
  <c r="K528"/>
  <c r="O527"/>
  <c r="O526"/>
  <c r="M525"/>
  <c r="O525" s="1"/>
  <c r="M522"/>
  <c r="O522" s="1"/>
  <c r="J521"/>
  <c r="M521" s="1"/>
  <c r="O521" s="1"/>
  <c r="M520"/>
  <c r="O520" s="1"/>
  <c r="J519"/>
  <c r="M517"/>
  <c r="O517" s="1"/>
  <c r="M516"/>
  <c r="O516" s="1"/>
  <c r="J515"/>
  <c r="O513"/>
  <c r="M512"/>
  <c r="O512" s="1"/>
  <c r="M511"/>
  <c r="N510"/>
  <c r="L510"/>
  <c r="L494" s="1"/>
  <c r="L493" s="1"/>
  <c r="L492" s="1"/>
  <c r="L491" s="1"/>
  <c r="L490" s="1"/>
  <c r="L489" s="1"/>
  <c r="L488" s="1"/>
  <c r="L487" s="1"/>
  <c r="K510"/>
  <c r="J510"/>
  <c r="M509"/>
  <c r="N509" s="1"/>
  <c r="O509" s="1"/>
  <c r="M508"/>
  <c r="N508" s="1"/>
  <c r="O508" s="1"/>
  <c r="M507"/>
  <c r="N507" s="1"/>
  <c r="O507" s="1"/>
  <c r="M506"/>
  <c r="J505"/>
  <c r="O504"/>
  <c r="O503"/>
  <c r="O502"/>
  <c r="O501"/>
  <c r="O500"/>
  <c r="M499"/>
  <c r="O499" s="1"/>
  <c r="M498"/>
  <c r="O498" s="1"/>
  <c r="M497"/>
  <c r="O497" s="1"/>
  <c r="M496"/>
  <c r="O496" s="1"/>
  <c r="N495"/>
  <c r="M495"/>
  <c r="J495"/>
  <c r="K494"/>
  <c r="K493" s="1"/>
  <c r="K492" s="1"/>
  <c r="K491" s="1"/>
  <c r="K490" s="1"/>
  <c r="K489" s="1"/>
  <c r="K488" s="1"/>
  <c r="K487" s="1"/>
  <c r="O486"/>
  <c r="M485"/>
  <c r="O485" s="1"/>
  <c r="M484"/>
  <c r="O484" s="1"/>
  <c r="O481"/>
  <c r="M480"/>
  <c r="O480" s="1"/>
  <c r="O479"/>
  <c r="M478"/>
  <c r="O478" s="1"/>
  <c r="O476"/>
  <c r="M475"/>
  <c r="O475" s="1"/>
  <c r="M474"/>
  <c r="O474" s="1"/>
  <c r="M473"/>
  <c r="O473" s="1"/>
  <c r="M472"/>
  <c r="O472" s="1"/>
  <c r="L472"/>
  <c r="L471" s="1"/>
  <c r="K472"/>
  <c r="K471" s="1"/>
  <c r="K464" s="1"/>
  <c r="K463" s="1"/>
  <c r="K462" s="1"/>
  <c r="K461" s="1"/>
  <c r="K460" s="1"/>
  <c r="J472"/>
  <c r="J471" s="1"/>
  <c r="J464" s="1"/>
  <c r="J463" s="1"/>
  <c r="J462" s="1"/>
  <c r="J461" s="1"/>
  <c r="J460" s="1"/>
  <c r="M471"/>
  <c r="O471" s="1"/>
  <c r="O470"/>
  <c r="M469"/>
  <c r="O469" s="1"/>
  <c r="O467"/>
  <c r="M466"/>
  <c r="O466" s="1"/>
  <c r="M465"/>
  <c r="O465" s="1"/>
  <c r="L464"/>
  <c r="L463" s="1"/>
  <c r="L462" s="1"/>
  <c r="L461" s="1"/>
  <c r="L460" s="1"/>
  <c r="O459"/>
  <c r="O458"/>
  <c r="M458"/>
  <c r="J457"/>
  <c r="O452"/>
  <c r="O451"/>
  <c r="M451"/>
  <c r="J450"/>
  <c r="O441"/>
  <c r="M441"/>
  <c r="J440"/>
  <c r="M437"/>
  <c r="O437" s="1"/>
  <c r="M436"/>
  <c r="O436" s="1"/>
  <c r="J436"/>
  <c r="J435"/>
  <c r="M435" s="1"/>
  <c r="O435" s="1"/>
  <c r="M434"/>
  <c r="O434" s="1"/>
  <c r="J433"/>
  <c r="M433" s="1"/>
  <c r="O433" s="1"/>
  <c r="O424"/>
  <c r="O423"/>
  <c r="J422"/>
  <c r="M420"/>
  <c r="O420" s="1"/>
  <c r="J419"/>
  <c r="M417"/>
  <c r="O417" s="1"/>
  <c r="J416"/>
  <c r="M406"/>
  <c r="N406" s="1"/>
  <c r="O406" s="1"/>
  <c r="M405"/>
  <c r="N405" s="1"/>
  <c r="O405" s="1"/>
  <c r="M404"/>
  <c r="N404" s="1"/>
  <c r="O404" s="1"/>
  <c r="N403"/>
  <c r="O403" s="1"/>
  <c r="M403"/>
  <c r="M402"/>
  <c r="N402" s="1"/>
  <c r="O402" s="1"/>
  <c r="M401"/>
  <c r="N401" s="1"/>
  <c r="L400"/>
  <c r="K400"/>
  <c r="K399" s="1"/>
  <c r="K398" s="1"/>
  <c r="K397" s="1"/>
  <c r="K396" s="1"/>
  <c r="K395" s="1"/>
  <c r="K394" s="1"/>
  <c r="K393" s="1"/>
  <c r="K392" s="1"/>
  <c r="K391" s="1"/>
  <c r="J400"/>
  <c r="L399"/>
  <c r="J399"/>
  <c r="L398"/>
  <c r="J398"/>
  <c r="L397"/>
  <c r="J397"/>
  <c r="L396"/>
  <c r="J396"/>
  <c r="L395"/>
  <c r="J395"/>
  <c r="L394"/>
  <c r="J394"/>
  <c r="L393"/>
  <c r="J393"/>
  <c r="L392"/>
  <c r="J392"/>
  <c r="L391"/>
  <c r="O390"/>
  <c r="M390"/>
  <c r="N389"/>
  <c r="M389"/>
  <c r="O389" s="1"/>
  <c r="J389"/>
  <c r="O388"/>
  <c r="M388"/>
  <c r="O387"/>
  <c r="M387"/>
  <c r="N386"/>
  <c r="M386"/>
  <c r="O386" s="1"/>
  <c r="J386"/>
  <c r="N385"/>
  <c r="M385"/>
  <c r="O385" s="1"/>
  <c r="J385"/>
  <c r="N384"/>
  <c r="M384"/>
  <c r="O384" s="1"/>
  <c r="J384"/>
  <c r="N383"/>
  <c r="M383"/>
  <c r="O383" s="1"/>
  <c r="J383"/>
  <c r="N382"/>
  <c r="M382"/>
  <c r="O382" s="1"/>
  <c r="J382"/>
  <c r="N381"/>
  <c r="M381"/>
  <c r="O381" s="1"/>
  <c r="J381"/>
  <c r="O380"/>
  <c r="O379"/>
  <c r="M378"/>
  <c r="O378" s="1"/>
  <c r="N377"/>
  <c r="M377"/>
  <c r="O377" s="1"/>
  <c r="J377"/>
  <c r="N376"/>
  <c r="M376"/>
  <c r="O376" s="1"/>
  <c r="J376"/>
  <c r="M375"/>
  <c r="O375" s="1"/>
  <c r="M374"/>
  <c r="O374" s="1"/>
  <c r="N373"/>
  <c r="M373"/>
  <c r="M372" s="1"/>
  <c r="M371" s="1"/>
  <c r="N372"/>
  <c r="J372"/>
  <c r="N371"/>
  <c r="J371"/>
  <c r="J361" s="1"/>
  <c r="J360" s="1"/>
  <c r="J348" s="1"/>
  <c r="J347" s="1"/>
  <c r="J346" s="1"/>
  <c r="J345" s="1"/>
  <c r="J344" s="1"/>
  <c r="M370"/>
  <c r="O370" s="1"/>
  <c r="M369"/>
  <c r="N368"/>
  <c r="J367"/>
  <c r="M366"/>
  <c r="O366" s="1"/>
  <c r="M365"/>
  <c r="O365" s="1"/>
  <c r="N364"/>
  <c r="M364"/>
  <c r="M363" s="1"/>
  <c r="N363"/>
  <c r="O363" s="1"/>
  <c r="J363"/>
  <c r="J362"/>
  <c r="M359"/>
  <c r="N358"/>
  <c r="J358"/>
  <c r="M357"/>
  <c r="O357" s="1"/>
  <c r="M356"/>
  <c r="O356" s="1"/>
  <c r="M355"/>
  <c r="O355" s="1"/>
  <c r="N354"/>
  <c r="J354"/>
  <c r="M353"/>
  <c r="O353" s="1"/>
  <c r="M352"/>
  <c r="O352" s="1"/>
  <c r="N351"/>
  <c r="J351"/>
  <c r="N350"/>
  <c r="J350"/>
  <c r="N349"/>
  <c r="J349"/>
  <c r="M343"/>
  <c r="O343" s="1"/>
  <c r="N342"/>
  <c r="J342"/>
  <c r="N341"/>
  <c r="J341"/>
  <c r="N340"/>
  <c r="J340"/>
  <c r="N339"/>
  <c r="J339"/>
  <c r="N338"/>
  <c r="J338"/>
  <c r="N337"/>
  <c r="J337"/>
  <c r="M336"/>
  <c r="O336" s="1"/>
  <c r="M335"/>
  <c r="O335" s="1"/>
  <c r="N334"/>
  <c r="L334"/>
  <c r="K334"/>
  <c r="J334"/>
  <c r="N333"/>
  <c r="L333"/>
  <c r="K333"/>
  <c r="J333"/>
  <c r="N332"/>
  <c r="L332"/>
  <c r="K332"/>
  <c r="J332"/>
  <c r="N331"/>
  <c r="L331"/>
  <c r="K331"/>
  <c r="J331"/>
  <c r="N330"/>
  <c r="L330"/>
  <c r="K330"/>
  <c r="J330"/>
  <c r="N329"/>
  <c r="L329"/>
  <c r="K329"/>
  <c r="J329"/>
  <c r="M328"/>
  <c r="O328" s="1"/>
  <c r="N327"/>
  <c r="K327"/>
  <c r="K326" s="1"/>
  <c r="K325" s="1"/>
  <c r="K324" s="1"/>
  <c r="K323" s="1"/>
  <c r="K322" s="1"/>
  <c r="K321" s="1"/>
  <c r="J327"/>
  <c r="J326"/>
  <c r="J325" s="1"/>
  <c r="J324" s="1"/>
  <c r="J323" s="1"/>
  <c r="J322" s="1"/>
  <c r="J321" s="1"/>
  <c r="O320"/>
  <c r="M320"/>
  <c r="J319"/>
  <c r="M319" s="1"/>
  <c r="O319" s="1"/>
  <c r="M318"/>
  <c r="O318" s="1"/>
  <c r="M317"/>
  <c r="O317" s="1"/>
  <c r="M316"/>
  <c r="O316" s="1"/>
  <c r="N315"/>
  <c r="J315"/>
  <c r="N314"/>
  <c r="J314"/>
  <c r="N313"/>
  <c r="J313"/>
  <c r="N312"/>
  <c r="J312"/>
  <c r="M311"/>
  <c r="O311" s="1"/>
  <c r="N310"/>
  <c r="J310"/>
  <c r="N309"/>
  <c r="J309"/>
  <c r="N308"/>
  <c r="J308"/>
  <c r="M307"/>
  <c r="O307" s="1"/>
  <c r="M306"/>
  <c r="O306" s="1"/>
  <c r="M305"/>
  <c r="O305" s="1"/>
  <c r="M304"/>
  <c r="O304" s="1"/>
  <c r="M303"/>
  <c r="O303" s="1"/>
  <c r="M302"/>
  <c r="O302" s="1"/>
  <c r="N301"/>
  <c r="K301"/>
  <c r="J301"/>
  <c r="O300"/>
  <c r="M299"/>
  <c r="O299" s="1"/>
  <c r="N298"/>
  <c r="J298"/>
  <c r="J295" s="1"/>
  <c r="O297"/>
  <c r="M296"/>
  <c r="O296" s="1"/>
  <c r="O294"/>
  <c r="M293"/>
  <c r="O293" s="1"/>
  <c r="M292"/>
  <c r="O292" s="1"/>
  <c r="O291"/>
  <c r="N290"/>
  <c r="M290"/>
  <c r="M289" s="1"/>
  <c r="N289"/>
  <c r="O289" s="1"/>
  <c r="J289"/>
  <c r="M288"/>
  <c r="O288" s="1"/>
  <c r="M287"/>
  <c r="O287" s="1"/>
  <c r="M286"/>
  <c r="O286" s="1"/>
  <c r="M285"/>
  <c r="O285" s="1"/>
  <c r="M284"/>
  <c r="O284" s="1"/>
  <c r="M283"/>
  <c r="O283" s="1"/>
  <c r="O282"/>
  <c r="O281"/>
  <c r="M281"/>
  <c r="O280"/>
  <c r="M280"/>
  <c r="O279"/>
  <c r="M279"/>
  <c r="O278"/>
  <c r="M278"/>
  <c r="O277"/>
  <c r="M277"/>
  <c r="N276"/>
  <c r="L276"/>
  <c r="K276"/>
  <c r="J276"/>
  <c r="M275"/>
  <c r="O275" s="1"/>
  <c r="M274"/>
  <c r="O274" s="1"/>
  <c r="O273"/>
  <c r="M273"/>
  <c r="O272"/>
  <c r="M272"/>
  <c r="O271"/>
  <c r="M271"/>
  <c r="O270"/>
  <c r="M270"/>
  <c r="N269"/>
  <c r="M269"/>
  <c r="O269" s="1"/>
  <c r="J269"/>
  <c r="N268"/>
  <c r="L268"/>
  <c r="K268"/>
  <c r="J268"/>
  <c r="M267"/>
  <c r="O267" s="1"/>
  <c r="M266"/>
  <c r="O266" s="1"/>
  <c r="O265"/>
  <c r="M265"/>
  <c r="O264"/>
  <c r="M264"/>
  <c r="N263"/>
  <c r="M263"/>
  <c r="O263" s="1"/>
  <c r="L263"/>
  <c r="K263"/>
  <c r="J263"/>
  <c r="M262"/>
  <c r="O262" s="1"/>
  <c r="M261"/>
  <c r="O261" s="1"/>
  <c r="M260"/>
  <c r="O260" s="1"/>
  <c r="M259"/>
  <c r="O259" s="1"/>
  <c r="M258"/>
  <c r="O258" s="1"/>
  <c r="M257"/>
  <c r="O257" s="1"/>
  <c r="O256"/>
  <c r="M256"/>
  <c r="O255"/>
  <c r="M255"/>
  <c r="N254"/>
  <c r="M254"/>
  <c r="O254" s="1"/>
  <c r="L254"/>
  <c r="K254"/>
  <c r="K251" s="1"/>
  <c r="K230" s="1"/>
  <c r="J254"/>
  <c r="O253"/>
  <c r="M253"/>
  <c r="J252"/>
  <c r="M252" s="1"/>
  <c r="N251"/>
  <c r="L251"/>
  <c r="M250"/>
  <c r="O250" s="1"/>
  <c r="M249"/>
  <c r="O249" s="1"/>
  <c r="N248"/>
  <c r="J248"/>
  <c r="M247"/>
  <c r="O247" s="1"/>
  <c r="M246"/>
  <c r="O246" s="1"/>
  <c r="M245"/>
  <c r="O245" s="1"/>
  <c r="M244"/>
  <c r="O244" s="1"/>
  <c r="N243"/>
  <c r="J243"/>
  <c r="M242"/>
  <c r="O242" s="1"/>
  <c r="M241"/>
  <c r="O241" s="1"/>
  <c r="M240"/>
  <c r="O240" s="1"/>
  <c r="M239"/>
  <c r="O239" s="1"/>
  <c r="N238"/>
  <c r="J238"/>
  <c r="M237"/>
  <c r="O237" s="1"/>
  <c r="M236"/>
  <c r="O236" s="1"/>
  <c r="N235"/>
  <c r="J235"/>
  <c r="N234"/>
  <c r="J234"/>
  <c r="M233"/>
  <c r="O233" s="1"/>
  <c r="N232"/>
  <c r="J232"/>
  <c r="N231"/>
  <c r="J231"/>
  <c r="M229"/>
  <c r="O229" s="1"/>
  <c r="M228"/>
  <c r="O228" s="1"/>
  <c r="J227"/>
  <c r="M227" s="1"/>
  <c r="O227" s="1"/>
  <c r="M225"/>
  <c r="N224"/>
  <c r="L224"/>
  <c r="K224"/>
  <c r="J224"/>
  <c r="N223"/>
  <c r="L223"/>
  <c r="K223"/>
  <c r="J223"/>
  <c r="O216"/>
  <c r="L216"/>
  <c r="L215" s="1"/>
  <c r="M215"/>
  <c r="K215"/>
  <c r="K214" s="1"/>
  <c r="J215"/>
  <c r="L214"/>
  <c r="L213" s="1"/>
  <c r="J214"/>
  <c r="J213" s="1"/>
  <c r="K213"/>
  <c r="O212"/>
  <c r="M212"/>
  <c r="J211"/>
  <c r="O207"/>
  <c r="L207"/>
  <c r="K207"/>
  <c r="K206" s="1"/>
  <c r="K205" s="1"/>
  <c r="K204" s="1"/>
  <c r="K203" s="1"/>
  <c r="K202" s="1"/>
  <c r="J207"/>
  <c r="O206"/>
  <c r="M206"/>
  <c r="L206"/>
  <c r="L205" s="1"/>
  <c r="L204" s="1"/>
  <c r="L203" s="1"/>
  <c r="L202" s="1"/>
  <c r="J206"/>
  <c r="J205" s="1"/>
  <c r="M205"/>
  <c r="J204"/>
  <c r="M201"/>
  <c r="O201" s="1"/>
  <c r="M200"/>
  <c r="O200" s="1"/>
  <c r="J199"/>
  <c r="M199" s="1"/>
  <c r="O198"/>
  <c r="M198"/>
  <c r="O197"/>
  <c r="N196"/>
  <c r="M196"/>
  <c r="M193"/>
  <c r="O193" s="1"/>
  <c r="N192"/>
  <c r="M192"/>
  <c r="O192" s="1"/>
  <c r="J192"/>
  <c r="N191"/>
  <c r="N190" s="1"/>
  <c r="M191"/>
  <c r="J191"/>
  <c r="J190" s="1"/>
  <c r="M190"/>
  <c r="M189"/>
  <c r="O189" s="1"/>
  <c r="N188"/>
  <c r="M188"/>
  <c r="J188"/>
  <c r="N187"/>
  <c r="M187"/>
  <c r="M186" s="1"/>
  <c r="K187"/>
  <c r="J187"/>
  <c r="J186" s="1"/>
  <c r="N186"/>
  <c r="K186"/>
  <c r="K185" s="1"/>
  <c r="K184"/>
  <c r="M183"/>
  <c r="O183" s="1"/>
  <c r="M182"/>
  <c r="O182" s="1"/>
  <c r="M181"/>
  <c r="O181" s="1"/>
  <c r="M180"/>
  <c r="O180" s="1"/>
  <c r="M179"/>
  <c r="O179" s="1"/>
  <c r="N178"/>
  <c r="M178"/>
  <c r="L178"/>
  <c r="K178"/>
  <c r="J178"/>
  <c r="M177"/>
  <c r="O177" s="1"/>
  <c r="M176"/>
  <c r="O176" s="1"/>
  <c r="M175"/>
  <c r="O175" s="1"/>
  <c r="N174"/>
  <c r="M174"/>
  <c r="J174"/>
  <c r="N173"/>
  <c r="M173"/>
  <c r="O173" s="1"/>
  <c r="L173"/>
  <c r="K173"/>
  <c r="J173"/>
  <c r="M172"/>
  <c r="O172" s="1"/>
  <c r="M171"/>
  <c r="O171" s="1"/>
  <c r="J170"/>
  <c r="M170" s="1"/>
  <c r="O170" s="1"/>
  <c r="M169"/>
  <c r="O169" s="1"/>
  <c r="M168"/>
  <c r="O168" s="1"/>
  <c r="M167"/>
  <c r="O167" s="1"/>
  <c r="M166"/>
  <c r="O166" s="1"/>
  <c r="M165"/>
  <c r="O165" s="1"/>
  <c r="M164"/>
  <c r="O164" s="1"/>
  <c r="O163"/>
  <c r="O162"/>
  <c r="M161"/>
  <c r="O161" s="1"/>
  <c r="M160"/>
  <c r="N159"/>
  <c r="J159"/>
  <c r="O158"/>
  <c r="O157"/>
  <c r="M157"/>
  <c r="M156"/>
  <c r="O156" s="1"/>
  <c r="M155"/>
  <c r="O155" s="1"/>
  <c r="N154"/>
  <c r="M154"/>
  <c r="L154"/>
  <c r="K154"/>
  <c r="K151" s="1"/>
  <c r="J154"/>
  <c r="M153"/>
  <c r="O153" s="1"/>
  <c r="N152"/>
  <c r="M152"/>
  <c r="J152"/>
  <c r="L151"/>
  <c r="M150"/>
  <c r="O150" s="1"/>
  <c r="M149"/>
  <c r="O149" s="1"/>
  <c r="M148"/>
  <c r="O148" s="1"/>
  <c r="N147"/>
  <c r="M147"/>
  <c r="K147"/>
  <c r="J147"/>
  <c r="M146"/>
  <c r="O146" s="1"/>
  <c r="M145"/>
  <c r="O145" s="1"/>
  <c r="M144"/>
  <c r="N143"/>
  <c r="J143"/>
  <c r="N142"/>
  <c r="M141"/>
  <c r="O141" s="1"/>
  <c r="M140"/>
  <c r="N139"/>
  <c r="K139"/>
  <c r="J139"/>
  <c r="M138"/>
  <c r="O138" s="1"/>
  <c r="M137"/>
  <c r="O137" s="1"/>
  <c r="M136"/>
  <c r="O136" s="1"/>
  <c r="O135"/>
  <c r="M135"/>
  <c r="N134"/>
  <c r="M134"/>
  <c r="O134" s="1"/>
  <c r="J134"/>
  <c r="M133"/>
  <c r="O133" s="1"/>
  <c r="M132"/>
  <c r="O132" s="1"/>
  <c r="N131"/>
  <c r="M131"/>
  <c r="J131"/>
  <c r="M130"/>
  <c r="O130" s="1"/>
  <c r="M129"/>
  <c r="O129" s="1"/>
  <c r="N128"/>
  <c r="M128"/>
  <c r="O128" s="1"/>
  <c r="J128"/>
  <c r="J127"/>
  <c r="M126"/>
  <c r="O126" s="1"/>
  <c r="K125"/>
  <c r="J125"/>
  <c r="M125" s="1"/>
  <c r="O125" s="1"/>
  <c r="L124"/>
  <c r="M123"/>
  <c r="O123" s="1"/>
  <c r="M122"/>
  <c r="O122" s="1"/>
  <c r="N121"/>
  <c r="J121"/>
  <c r="M121" s="1"/>
  <c r="O121" s="1"/>
  <c r="N120"/>
  <c r="M119"/>
  <c r="N119" s="1"/>
  <c r="O119" s="1"/>
  <c r="M118"/>
  <c r="N118" s="1"/>
  <c r="O118" s="1"/>
  <c r="J117"/>
  <c r="M117" s="1"/>
  <c r="N117" s="1"/>
  <c r="O117" s="1"/>
  <c r="J116"/>
  <c r="M116" s="1"/>
  <c r="M115"/>
  <c r="O115" s="1"/>
  <c r="M114"/>
  <c r="O114" s="1"/>
  <c r="M113"/>
  <c r="O113" s="1"/>
  <c r="M112"/>
  <c r="O112" s="1"/>
  <c r="M111"/>
  <c r="O111" s="1"/>
  <c r="M110"/>
  <c r="O110" s="1"/>
  <c r="M109"/>
  <c r="O109" s="1"/>
  <c r="M108"/>
  <c r="O108" s="1"/>
  <c r="M107"/>
  <c r="O107" s="1"/>
  <c r="M106"/>
  <c r="O106" s="1"/>
  <c r="M105"/>
  <c r="O105" s="1"/>
  <c r="M104"/>
  <c r="O104" s="1"/>
  <c r="M103"/>
  <c r="O103" s="1"/>
  <c r="M102"/>
  <c r="O102" s="1"/>
  <c r="M101"/>
  <c r="O101" s="1"/>
  <c r="O100"/>
  <c r="M99"/>
  <c r="O99" s="1"/>
  <c r="O98"/>
  <c r="M98"/>
  <c r="O97"/>
  <c r="M97"/>
  <c r="N96"/>
  <c r="M96"/>
  <c r="O96" s="1"/>
  <c r="L96"/>
  <c r="K96"/>
  <c r="J96"/>
  <c r="J95" s="1"/>
  <c r="N95"/>
  <c r="M95"/>
  <c r="O95" s="1"/>
  <c r="L95"/>
  <c r="K95"/>
  <c r="M94"/>
  <c r="O94" s="1"/>
  <c r="N93"/>
  <c r="M93"/>
  <c r="O93" s="1"/>
  <c r="L93"/>
  <c r="K93"/>
  <c r="K92" s="1"/>
  <c r="J93"/>
  <c r="N92"/>
  <c r="L92"/>
  <c r="J92"/>
  <c r="M91"/>
  <c r="O91" s="1"/>
  <c r="M90"/>
  <c r="O90" s="1"/>
  <c r="M89"/>
  <c r="O89" s="1"/>
  <c r="M88"/>
  <c r="O88" s="1"/>
  <c r="M87"/>
  <c r="O87" s="1"/>
  <c r="M86"/>
  <c r="O86" s="1"/>
  <c r="N85"/>
  <c r="M85"/>
  <c r="O85" s="1"/>
  <c r="L85"/>
  <c r="K85"/>
  <c r="J85"/>
  <c r="L84"/>
  <c r="L83" s="1"/>
  <c r="L82" s="1"/>
  <c r="O81"/>
  <c r="M81"/>
  <c r="N80"/>
  <c r="M80"/>
  <c r="O80" s="1"/>
  <c r="K80"/>
  <c r="J80"/>
  <c r="M79"/>
  <c r="O79" s="1"/>
  <c r="N78"/>
  <c r="J78"/>
  <c r="J77" s="1"/>
  <c r="N77"/>
  <c r="K77"/>
  <c r="O76"/>
  <c r="M75"/>
  <c r="O75" s="1"/>
  <c r="N74"/>
  <c r="L74"/>
  <c r="K74"/>
  <c r="J74"/>
  <c r="N73"/>
  <c r="L73"/>
  <c r="K73"/>
  <c r="J73"/>
  <c r="M72"/>
  <c r="O72" s="1"/>
  <c r="N71"/>
  <c r="J71"/>
  <c r="N70"/>
  <c r="J70"/>
  <c r="O69"/>
  <c r="M68"/>
  <c r="O68" s="1"/>
  <c r="N67"/>
  <c r="M67"/>
  <c r="O67" s="1"/>
  <c r="J67"/>
  <c r="M66"/>
  <c r="O66" s="1"/>
  <c r="J65"/>
  <c r="M65" s="1"/>
  <c r="N64"/>
  <c r="J64"/>
  <c r="O63"/>
  <c r="O62"/>
  <c r="N61"/>
  <c r="M61"/>
  <c r="M60" s="1"/>
  <c r="L61"/>
  <c r="K61"/>
  <c r="K60" s="1"/>
  <c r="J61"/>
  <c r="N60"/>
  <c r="N59" s="1"/>
  <c r="N55" s="1"/>
  <c r="N54" s="1"/>
  <c r="L60"/>
  <c r="J60"/>
  <c r="L59"/>
  <c r="M58"/>
  <c r="O58" s="1"/>
  <c r="M57"/>
  <c r="O57" s="1"/>
  <c r="N56"/>
  <c r="L56"/>
  <c r="K56"/>
  <c r="J56"/>
  <c r="L55"/>
  <c r="L54" s="1"/>
  <c r="M49"/>
  <c r="O49" s="1"/>
  <c r="N48"/>
  <c r="J48"/>
  <c r="N47"/>
  <c r="J47"/>
  <c r="N46"/>
  <c r="J46"/>
  <c r="M45"/>
  <c r="O45" s="1"/>
  <c r="M44"/>
  <c r="O44" s="1"/>
  <c r="M43"/>
  <c r="O43" s="1"/>
  <c r="N42"/>
  <c r="J42"/>
  <c r="N41"/>
  <c r="N37" s="1"/>
  <c r="N36" s="1"/>
  <c r="N35" s="1"/>
  <c r="N26" s="1"/>
  <c r="N25" s="1"/>
  <c r="N24" s="1"/>
  <c r="N23" s="1"/>
  <c r="J41"/>
  <c r="M40"/>
  <c r="O40" s="1"/>
  <c r="N39"/>
  <c r="J39"/>
  <c r="N38"/>
  <c r="J38"/>
  <c r="J37"/>
  <c r="J36"/>
  <c r="J35"/>
  <c r="J26" s="1"/>
  <c r="J25" s="1"/>
  <c r="J24" s="1"/>
  <c r="J23" s="1"/>
  <c r="M34"/>
  <c r="O34" s="1"/>
  <c r="M33"/>
  <c r="O33" s="1"/>
  <c r="M32"/>
  <c r="O32" s="1"/>
  <c r="N31"/>
  <c r="J31"/>
  <c r="N30"/>
  <c r="J30"/>
  <c r="N29"/>
  <c r="J29"/>
  <c r="N28"/>
  <c r="J28"/>
  <c r="N27"/>
  <c r="J27"/>
  <c r="L26"/>
  <c r="K26"/>
  <c r="L25"/>
  <c r="K25"/>
  <c r="L24"/>
  <c r="K24"/>
  <c r="L23"/>
  <c r="K23"/>
  <c r="M22"/>
  <c r="O22" s="1"/>
  <c r="N21"/>
  <c r="J21"/>
  <c r="N20"/>
  <c r="J20"/>
  <c r="M19"/>
  <c r="O19" s="1"/>
  <c r="N18"/>
  <c r="L18"/>
  <c r="K18"/>
  <c r="J18"/>
  <c r="N17"/>
  <c r="L17"/>
  <c r="K17"/>
  <c r="J17"/>
  <c r="N16"/>
  <c r="L16"/>
  <c r="K16"/>
  <c r="J16"/>
  <c r="N15"/>
  <c r="L15"/>
  <c r="K15"/>
  <c r="J15"/>
  <c r="N14"/>
  <c r="L14"/>
  <c r="K14"/>
  <c r="J14"/>
  <c r="N13"/>
  <c r="L13"/>
  <c r="K13"/>
  <c r="J13"/>
  <c r="N12"/>
  <c r="L12"/>
  <c r="K12"/>
  <c r="J12"/>
  <c r="G71" i="1"/>
  <c r="I71" s="1"/>
  <c r="K71" s="1"/>
  <c r="M71" s="1"/>
  <c r="O71" s="1"/>
  <c r="Q71" s="1"/>
  <c r="E71"/>
  <c r="E70"/>
  <c r="G70" s="1"/>
  <c r="G69"/>
  <c r="I69" s="1"/>
  <c r="K69" s="1"/>
  <c r="M69" s="1"/>
  <c r="Q68"/>
  <c r="E68"/>
  <c r="P67"/>
  <c r="N67"/>
  <c r="F67"/>
  <c r="E67"/>
  <c r="D67"/>
  <c r="C67"/>
  <c r="O66"/>
  <c r="Q66" s="1"/>
  <c r="O65"/>
  <c r="Q65" s="1"/>
  <c r="O64"/>
  <c r="Q64" s="1"/>
  <c r="N64"/>
  <c r="N63" s="1"/>
  <c r="M64"/>
  <c r="M63" s="1"/>
  <c r="E64"/>
  <c r="G64" s="1"/>
  <c r="I64" s="1"/>
  <c r="K64" s="1"/>
  <c r="P63"/>
  <c r="O63"/>
  <c r="Q63" s="1"/>
  <c r="F63"/>
  <c r="E63"/>
  <c r="D63"/>
  <c r="C63"/>
  <c r="Q62"/>
  <c r="Q61"/>
  <c r="Q60"/>
  <c r="Q59"/>
  <c r="O58"/>
  <c r="P58" s="1"/>
  <c r="Q58" s="1"/>
  <c r="O57"/>
  <c r="P57" s="1"/>
  <c r="Q57" s="1"/>
  <c r="O56"/>
  <c r="P56" s="1"/>
  <c r="Q56" s="1"/>
  <c r="O55"/>
  <c r="P55" s="1"/>
  <c r="Q55" s="1"/>
  <c r="O54"/>
  <c r="P54" s="1"/>
  <c r="Q54" s="1"/>
  <c r="O53"/>
  <c r="P53" s="1"/>
  <c r="Q53" s="1"/>
  <c r="O52"/>
  <c r="I52"/>
  <c r="K52" s="1"/>
  <c r="M52" s="1"/>
  <c r="E51"/>
  <c r="G51" s="1"/>
  <c r="I51" s="1"/>
  <c r="K51" s="1"/>
  <c r="M51" s="1"/>
  <c r="O51" s="1"/>
  <c r="Q51" s="1"/>
  <c r="G50"/>
  <c r="I50" s="1"/>
  <c r="K50" s="1"/>
  <c r="M50" s="1"/>
  <c r="O50" s="1"/>
  <c r="Q50" s="1"/>
  <c r="E50"/>
  <c r="E49"/>
  <c r="G49" s="1"/>
  <c r="K48"/>
  <c r="M48" s="1"/>
  <c r="G48"/>
  <c r="N47"/>
  <c r="L47"/>
  <c r="J47"/>
  <c r="H47"/>
  <c r="F47"/>
  <c r="E47"/>
  <c r="E46" s="1"/>
  <c r="D47"/>
  <c r="C47"/>
  <c r="C46" s="1"/>
  <c r="L46"/>
  <c r="J46"/>
  <c r="H46"/>
  <c r="F46"/>
  <c r="D46"/>
  <c r="Q45"/>
  <c r="O45"/>
  <c r="P44"/>
  <c r="O44"/>
  <c r="Q44" s="1"/>
  <c r="N44"/>
  <c r="M44"/>
  <c r="K43"/>
  <c r="M43" s="1"/>
  <c r="O43" s="1"/>
  <c r="Q43" s="1"/>
  <c r="K42"/>
  <c r="M42" s="1"/>
  <c r="P41"/>
  <c r="N41"/>
  <c r="K41"/>
  <c r="J41"/>
  <c r="I41"/>
  <c r="Q40"/>
  <c r="M39"/>
  <c r="O39" s="1"/>
  <c r="Q39" s="1"/>
  <c r="K39"/>
  <c r="E38"/>
  <c r="G38" s="1"/>
  <c r="I38" s="1"/>
  <c r="P37"/>
  <c r="N37"/>
  <c r="L37"/>
  <c r="J37"/>
  <c r="D37"/>
  <c r="C37"/>
  <c r="E36"/>
  <c r="G36" s="1"/>
  <c r="I36" s="1"/>
  <c r="P35"/>
  <c r="N35"/>
  <c r="J35"/>
  <c r="E35"/>
  <c r="G35" s="1"/>
  <c r="D35"/>
  <c r="C35"/>
  <c r="P34"/>
  <c r="N34"/>
  <c r="J34"/>
  <c r="E34"/>
  <c r="G34" s="1"/>
  <c r="D34"/>
  <c r="C34"/>
  <c r="G33"/>
  <c r="I33" s="1"/>
  <c r="K33" s="1"/>
  <c r="M33" s="1"/>
  <c r="E33"/>
  <c r="P32"/>
  <c r="N32"/>
  <c r="E32"/>
  <c r="G32" s="1"/>
  <c r="I32" s="1"/>
  <c r="K32" s="1"/>
  <c r="D32"/>
  <c r="C32"/>
  <c r="G31"/>
  <c r="I31" s="1"/>
  <c r="K31" s="1"/>
  <c r="M31" s="1"/>
  <c r="O31" s="1"/>
  <c r="Q31" s="1"/>
  <c r="E31"/>
  <c r="E30"/>
  <c r="G30" s="1"/>
  <c r="I30" s="1"/>
  <c r="K30" s="1"/>
  <c r="M30" s="1"/>
  <c r="O30" s="1"/>
  <c r="Q30" s="1"/>
  <c r="G29"/>
  <c r="I29" s="1"/>
  <c r="K29" s="1"/>
  <c r="M29" s="1"/>
  <c r="E29"/>
  <c r="P28"/>
  <c r="N28"/>
  <c r="F28"/>
  <c r="D28"/>
  <c r="C28"/>
  <c r="P27"/>
  <c r="N27"/>
  <c r="F27"/>
  <c r="F26" s="1"/>
  <c r="F7" s="1"/>
  <c r="F72" s="1"/>
  <c r="D27"/>
  <c r="D26" s="1"/>
  <c r="C27"/>
  <c r="P26"/>
  <c r="N26"/>
  <c r="L26"/>
  <c r="J26"/>
  <c r="H26"/>
  <c r="C26"/>
  <c r="G25"/>
  <c r="I25" s="1"/>
  <c r="K25" s="1"/>
  <c r="M25" s="1"/>
  <c r="O25" s="1"/>
  <c r="Q25" s="1"/>
  <c r="E25"/>
  <c r="E24"/>
  <c r="G24" s="1"/>
  <c r="I24" s="1"/>
  <c r="K24" s="1"/>
  <c r="M24" s="1"/>
  <c r="P23"/>
  <c r="N23"/>
  <c r="D23"/>
  <c r="C23"/>
  <c r="E22"/>
  <c r="G22" s="1"/>
  <c r="I22" s="1"/>
  <c r="K22" s="1"/>
  <c r="M22" s="1"/>
  <c r="P21"/>
  <c r="N21"/>
  <c r="N20" s="1"/>
  <c r="D21"/>
  <c r="D20" s="1"/>
  <c r="C21"/>
  <c r="C20"/>
  <c r="G19"/>
  <c r="I19" s="1"/>
  <c r="K19" s="1"/>
  <c r="M19" s="1"/>
  <c r="O19" s="1"/>
  <c r="Q19" s="1"/>
  <c r="E19"/>
  <c r="E18"/>
  <c r="G18" s="1"/>
  <c r="I18" s="1"/>
  <c r="K18" s="1"/>
  <c r="M18" s="1"/>
  <c r="O18" s="1"/>
  <c r="Q18" s="1"/>
  <c r="G17"/>
  <c r="I17" s="1"/>
  <c r="K17" s="1"/>
  <c r="M17" s="1"/>
  <c r="O17" s="1"/>
  <c r="Q17" s="1"/>
  <c r="E17"/>
  <c r="E16"/>
  <c r="G16" s="1"/>
  <c r="I16" s="1"/>
  <c r="K16" s="1"/>
  <c r="M16" s="1"/>
  <c r="P15"/>
  <c r="N15"/>
  <c r="N14" s="1"/>
  <c r="D15"/>
  <c r="D14" s="1"/>
  <c r="C15"/>
  <c r="C14"/>
  <c r="G13"/>
  <c r="I13" s="1"/>
  <c r="K13" s="1"/>
  <c r="M13" s="1"/>
  <c r="O13" s="1"/>
  <c r="Q13" s="1"/>
  <c r="E13"/>
  <c r="E12"/>
  <c r="G12" s="1"/>
  <c r="I12" s="1"/>
  <c r="K12" s="1"/>
  <c r="M12" s="1"/>
  <c r="O12" s="1"/>
  <c r="Q12" s="1"/>
  <c r="G11"/>
  <c r="I11" s="1"/>
  <c r="K11" s="1"/>
  <c r="M11" s="1"/>
  <c r="E11"/>
  <c r="P10"/>
  <c r="N10"/>
  <c r="E10"/>
  <c r="G10" s="1"/>
  <c r="I10" s="1"/>
  <c r="K10" s="1"/>
  <c r="D10"/>
  <c r="C10"/>
  <c r="C9" s="1"/>
  <c r="C8" s="1"/>
  <c r="C7" s="1"/>
  <c r="C72" s="1"/>
  <c r="P9"/>
  <c r="N9"/>
  <c r="N8" s="1"/>
  <c r="N7" s="1"/>
  <c r="D9"/>
  <c r="D8" s="1"/>
  <c r="D7" s="1"/>
  <c r="D72" s="1"/>
  <c r="L7"/>
  <c r="L72" s="1"/>
  <c r="J7"/>
  <c r="J72" s="1"/>
  <c r="H7"/>
  <c r="H72" s="1"/>
  <c r="N72" l="1"/>
  <c r="N46"/>
  <c r="L604" i="2"/>
  <c r="L603" s="1"/>
  <c r="L602" s="1"/>
  <c r="L593" s="1"/>
  <c r="L592" s="1"/>
  <c r="L567" s="1"/>
  <c r="O967"/>
  <c r="O969"/>
  <c r="O976"/>
  <c r="O968"/>
  <c r="O977"/>
  <c r="O979"/>
  <c r="J944"/>
  <c r="J943" s="1"/>
  <c r="J942" s="1"/>
  <c r="J936" s="1"/>
  <c r="J935" s="1"/>
  <c r="J934" s="1"/>
  <c r="J933" s="1"/>
  <c r="J932" s="1"/>
  <c r="O928"/>
  <c r="J919"/>
  <c r="J860"/>
  <c r="M860" s="1"/>
  <c r="O860" s="1"/>
  <c r="M844"/>
  <c r="O808"/>
  <c r="O816"/>
  <c r="O824"/>
  <c r="O805"/>
  <c r="O807"/>
  <c r="O815"/>
  <c r="J794"/>
  <c r="J777"/>
  <c r="J776" s="1"/>
  <c r="J775" s="1"/>
  <c r="J769" s="1"/>
  <c r="O760"/>
  <c r="M759"/>
  <c r="O759" s="1"/>
  <c r="J759"/>
  <c r="J739" s="1"/>
  <c r="J738" s="1"/>
  <c r="J737" s="1"/>
  <c r="J736" s="1"/>
  <c r="O755"/>
  <c r="L653"/>
  <c r="K653"/>
  <c r="K638" s="1"/>
  <c r="K637" s="1"/>
  <c r="K566" s="1"/>
  <c r="M743"/>
  <c r="L729"/>
  <c r="L728" s="1"/>
  <c r="L727" s="1"/>
  <c r="L726" s="1"/>
  <c r="L639" s="1"/>
  <c r="L638" s="1"/>
  <c r="L637" s="1"/>
  <c r="M731"/>
  <c r="M718"/>
  <c r="J714"/>
  <c r="M714" s="1"/>
  <c r="O659"/>
  <c r="J657"/>
  <c r="J656" s="1"/>
  <c r="J655" s="1"/>
  <c r="J654" s="1"/>
  <c r="M632"/>
  <c r="O634"/>
  <c r="O627"/>
  <c r="O628"/>
  <c r="O624"/>
  <c r="O623"/>
  <c r="J618"/>
  <c r="M618" s="1"/>
  <c r="O618" s="1"/>
  <c r="J608"/>
  <c r="O605"/>
  <c r="J604"/>
  <c r="J603" s="1"/>
  <c r="J602" s="1"/>
  <c r="J593" s="1"/>
  <c r="J592" s="1"/>
  <c r="O606"/>
  <c r="J494"/>
  <c r="M477"/>
  <c r="O477" s="1"/>
  <c r="J432"/>
  <c r="M400"/>
  <c r="M399" s="1"/>
  <c r="M398" s="1"/>
  <c r="M397" s="1"/>
  <c r="M396" s="1"/>
  <c r="M395" s="1"/>
  <c r="M394" s="1"/>
  <c r="M393" s="1"/>
  <c r="M392" s="1"/>
  <c r="L230"/>
  <c r="M276"/>
  <c r="L222"/>
  <c r="L221" s="1"/>
  <c r="L220" s="1"/>
  <c r="L219" s="1"/>
  <c r="L218" s="1"/>
  <c r="L217" s="1"/>
  <c r="J251"/>
  <c r="J230" s="1"/>
  <c r="J222" s="1"/>
  <c r="J221" s="1"/>
  <c r="J220" s="1"/>
  <c r="J219" s="1"/>
  <c r="J218" s="1"/>
  <c r="J217" s="1"/>
  <c r="J226"/>
  <c r="M226" s="1"/>
  <c r="O226" s="1"/>
  <c r="K222"/>
  <c r="K221" s="1"/>
  <c r="K220" s="1"/>
  <c r="K219" s="1"/>
  <c r="K218" s="1"/>
  <c r="K217" s="1"/>
  <c r="O199"/>
  <c r="M195"/>
  <c r="M194" s="1"/>
  <c r="J195"/>
  <c r="J194" s="1"/>
  <c r="O190"/>
  <c r="J185"/>
  <c r="J184" s="1"/>
  <c r="O191"/>
  <c r="M185"/>
  <c r="M184" s="1"/>
  <c r="O188"/>
  <c r="O178"/>
  <c r="O174"/>
  <c r="O154"/>
  <c r="J151"/>
  <c r="O147"/>
  <c r="J142"/>
  <c r="O131"/>
  <c r="J124"/>
  <c r="K124"/>
  <c r="J120"/>
  <c r="M120" s="1"/>
  <c r="O120" s="1"/>
  <c r="K84"/>
  <c r="M92"/>
  <c r="O92" s="1"/>
  <c r="L53"/>
  <c r="L52" s="1"/>
  <c r="L51" s="1"/>
  <c r="L50" s="1"/>
  <c r="K83"/>
  <c r="K82" s="1"/>
  <c r="O61"/>
  <c r="O60"/>
  <c r="K59"/>
  <c r="K55" s="1"/>
  <c r="K54" s="1"/>
  <c r="J59"/>
  <c r="J55" s="1"/>
  <c r="J54" s="1"/>
  <c r="L11"/>
  <c r="M64"/>
  <c r="O65"/>
  <c r="N116"/>
  <c r="O64"/>
  <c r="O20"/>
  <c r="O47"/>
  <c r="N127"/>
  <c r="O160"/>
  <c r="M159"/>
  <c r="M151" s="1"/>
  <c r="O186"/>
  <c r="O205"/>
  <c r="M204"/>
  <c r="O215"/>
  <c r="M214"/>
  <c r="M251"/>
  <c r="O252"/>
  <c r="O140"/>
  <c r="M139"/>
  <c r="M127" s="1"/>
  <c r="O144"/>
  <c r="M143"/>
  <c r="M142" s="1"/>
  <c r="O142" s="1"/>
  <c r="N151"/>
  <c r="O196"/>
  <c r="N195"/>
  <c r="M211"/>
  <c r="O211" s="1"/>
  <c r="J210"/>
  <c r="O225"/>
  <c r="M224"/>
  <c r="M223" s="1"/>
  <c r="O143"/>
  <c r="O152"/>
  <c r="O224"/>
  <c r="M18"/>
  <c r="M17" s="1"/>
  <c r="M16" s="1"/>
  <c r="M15" s="1"/>
  <c r="M14" s="1"/>
  <c r="M13" s="1"/>
  <c r="M12" s="1"/>
  <c r="M21"/>
  <c r="M20" s="1"/>
  <c r="M31"/>
  <c r="M30" s="1"/>
  <c r="M29" s="1"/>
  <c r="M28" s="1"/>
  <c r="M27" s="1"/>
  <c r="M39"/>
  <c r="M38" s="1"/>
  <c r="M42"/>
  <c r="M41" s="1"/>
  <c r="O41" s="1"/>
  <c r="M48"/>
  <c r="M47" s="1"/>
  <c r="M46" s="1"/>
  <c r="O46" s="1"/>
  <c r="M56"/>
  <c r="M71"/>
  <c r="M70" s="1"/>
  <c r="O70" s="1"/>
  <c r="M74"/>
  <c r="M73" s="1"/>
  <c r="O73" s="1"/>
  <c r="M78"/>
  <c r="M77" s="1"/>
  <c r="O77" s="1"/>
  <c r="J84"/>
  <c r="J83" s="1"/>
  <c r="J82" s="1"/>
  <c r="O187"/>
  <c r="O251"/>
  <c r="K442"/>
  <c r="O359"/>
  <c r="M358"/>
  <c r="O369"/>
  <c r="M368"/>
  <c r="M367" s="1"/>
  <c r="M362" s="1"/>
  <c r="M361" s="1"/>
  <c r="M360" s="1"/>
  <c r="M419"/>
  <c r="O419" s="1"/>
  <c r="J418"/>
  <c r="M418" s="1"/>
  <c r="O418" s="1"/>
  <c r="M440"/>
  <c r="O440" s="1"/>
  <c r="J439"/>
  <c r="M457"/>
  <c r="O457" s="1"/>
  <c r="J456"/>
  <c r="N506"/>
  <c r="M505"/>
  <c r="O511"/>
  <c r="M510"/>
  <c r="O510" s="1"/>
  <c r="M515"/>
  <c r="O515" s="1"/>
  <c r="J514"/>
  <c r="M514" s="1"/>
  <c r="O514" s="1"/>
  <c r="M532"/>
  <c r="O532" s="1"/>
  <c r="J531"/>
  <c r="O547"/>
  <c r="M546"/>
  <c r="M545" s="1"/>
  <c r="M544" s="1"/>
  <c r="M543" s="1"/>
  <c r="M542" s="1"/>
  <c r="O542" s="1"/>
  <c r="M550"/>
  <c r="O550" s="1"/>
  <c r="J549"/>
  <c r="O600"/>
  <c r="M599"/>
  <c r="M598" s="1"/>
  <c r="M597" s="1"/>
  <c r="M596" s="1"/>
  <c r="M595" s="1"/>
  <c r="M594" s="1"/>
  <c r="O614"/>
  <c r="M613"/>
  <c r="M608" s="1"/>
  <c r="M604" s="1"/>
  <c r="M603" s="1"/>
  <c r="M602" s="1"/>
  <c r="M642"/>
  <c r="O642" s="1"/>
  <c r="J641"/>
  <c r="O662"/>
  <c r="N657"/>
  <c r="O680"/>
  <c r="M679"/>
  <c r="M678" s="1"/>
  <c r="O686"/>
  <c r="M685"/>
  <c r="M684" s="1"/>
  <c r="O684" s="1"/>
  <c r="O690"/>
  <c r="M689"/>
  <c r="M688" s="1"/>
  <c r="O688" s="1"/>
  <c r="O718"/>
  <c r="M717"/>
  <c r="O717" s="1"/>
  <c r="O731"/>
  <c r="M730"/>
  <c r="N738"/>
  <c r="O783"/>
  <c r="M782"/>
  <c r="M781" s="1"/>
  <c r="O781" s="1"/>
  <c r="O788"/>
  <c r="M787"/>
  <c r="M786" s="1"/>
  <c r="M785" s="1"/>
  <c r="O785" s="1"/>
  <c r="O898"/>
  <c r="M897"/>
  <c r="M896" s="1"/>
  <c r="M895" s="1"/>
  <c r="M894" s="1"/>
  <c r="M886" s="1"/>
  <c r="O917"/>
  <c r="M916"/>
  <c r="M915" s="1"/>
  <c r="N945"/>
  <c r="O954"/>
  <c r="M953"/>
  <c r="M952" s="1"/>
  <c r="O290"/>
  <c r="O354"/>
  <c r="O373"/>
  <c r="O495"/>
  <c r="L442"/>
  <c r="O658"/>
  <c r="O937"/>
  <c r="O368"/>
  <c r="N367"/>
  <c r="O401"/>
  <c r="N400"/>
  <c r="M416"/>
  <c r="O416" s="1"/>
  <c r="J415"/>
  <c r="M422"/>
  <c r="O422" s="1"/>
  <c r="J421"/>
  <c r="M421" s="1"/>
  <c r="O421" s="1"/>
  <c r="M432"/>
  <c r="O432" s="1"/>
  <c r="J431"/>
  <c r="M450"/>
  <c r="O450" s="1"/>
  <c r="J449"/>
  <c r="M519"/>
  <c r="O519" s="1"/>
  <c r="J518"/>
  <c r="M518" s="1"/>
  <c r="O518" s="1"/>
  <c r="O541"/>
  <c r="M540"/>
  <c r="M539" s="1"/>
  <c r="M538" s="1"/>
  <c r="M537" s="1"/>
  <c r="M536" s="1"/>
  <c r="O536" s="1"/>
  <c r="N580"/>
  <c r="M579"/>
  <c r="M578" s="1"/>
  <c r="M577" s="1"/>
  <c r="M570" s="1"/>
  <c r="M569" s="1"/>
  <c r="O588"/>
  <c r="M587"/>
  <c r="O612"/>
  <c r="N608"/>
  <c r="O671"/>
  <c r="M670"/>
  <c r="O701"/>
  <c r="M700"/>
  <c r="O708"/>
  <c r="M707"/>
  <c r="O707" s="1"/>
  <c r="J713"/>
  <c r="J712" s="1"/>
  <c r="J711" s="1"/>
  <c r="J710" s="1"/>
  <c r="O735"/>
  <c r="M734"/>
  <c r="O741"/>
  <c r="M740"/>
  <c r="O740" s="1"/>
  <c r="O774"/>
  <c r="M773"/>
  <c r="M772" s="1"/>
  <c r="M771" s="1"/>
  <c r="M770" s="1"/>
  <c r="M794"/>
  <c r="O794" s="1"/>
  <c r="J793"/>
  <c r="N849"/>
  <c r="O874"/>
  <c r="M873"/>
  <c r="M872" s="1"/>
  <c r="M871" s="1"/>
  <c r="M870" s="1"/>
  <c r="N911"/>
  <c r="M232"/>
  <c r="M231" s="1"/>
  <c r="O231" s="1"/>
  <c r="M235"/>
  <c r="O235" s="1"/>
  <c r="M238"/>
  <c r="O238" s="1"/>
  <c r="M243"/>
  <c r="O243" s="1"/>
  <c r="M248"/>
  <c r="O248" s="1"/>
  <c r="N295"/>
  <c r="M298"/>
  <c r="M301"/>
  <c r="O301" s="1"/>
  <c r="M310"/>
  <c r="M309" s="1"/>
  <c r="M308" s="1"/>
  <c r="O308" s="1"/>
  <c r="M315"/>
  <c r="M314" s="1"/>
  <c r="M313" s="1"/>
  <c r="M312" s="1"/>
  <c r="O312" s="1"/>
  <c r="N326"/>
  <c r="M327"/>
  <c r="M326" s="1"/>
  <c r="M325" s="1"/>
  <c r="M324" s="1"/>
  <c r="M323" s="1"/>
  <c r="M322" s="1"/>
  <c r="M321" s="1"/>
  <c r="M334"/>
  <c r="M333" s="1"/>
  <c r="M332" s="1"/>
  <c r="M331" s="1"/>
  <c r="M330" s="1"/>
  <c r="M342"/>
  <c r="M341" s="1"/>
  <c r="M340" s="1"/>
  <c r="M339" s="1"/>
  <c r="M338" s="1"/>
  <c r="M337" s="1"/>
  <c r="O337" s="1"/>
  <c r="M351"/>
  <c r="M350" s="1"/>
  <c r="M349" s="1"/>
  <c r="M354"/>
  <c r="O358"/>
  <c r="O364"/>
  <c r="O371"/>
  <c r="O372"/>
  <c r="M468"/>
  <c r="M483"/>
  <c r="M524"/>
  <c r="O543"/>
  <c r="M560"/>
  <c r="J568"/>
  <c r="O594"/>
  <c r="O596"/>
  <c r="O598"/>
  <c r="O613"/>
  <c r="O663"/>
  <c r="O679"/>
  <c r="O685"/>
  <c r="O689"/>
  <c r="N776"/>
  <c r="O773"/>
  <c r="N772"/>
  <c r="O780"/>
  <c r="M779"/>
  <c r="M778" s="1"/>
  <c r="M777" s="1"/>
  <c r="M776" s="1"/>
  <c r="M775" s="1"/>
  <c r="M854"/>
  <c r="O854" s="1"/>
  <c r="J853"/>
  <c r="O869"/>
  <c r="M868"/>
  <c r="M867" s="1"/>
  <c r="M866" s="1"/>
  <c r="M865" s="1"/>
  <c r="O865" s="1"/>
  <c r="M879"/>
  <c r="O879" s="1"/>
  <c r="J878"/>
  <c r="N886"/>
  <c r="O886" s="1"/>
  <c r="N906"/>
  <c r="M905"/>
  <c r="M904" s="1"/>
  <c r="M903" s="1"/>
  <c r="M902" s="1"/>
  <c r="M901" s="1"/>
  <c r="M900" s="1"/>
  <c r="M899" s="1"/>
  <c r="O927"/>
  <c r="M926"/>
  <c r="M925" s="1"/>
  <c r="M924" s="1"/>
  <c r="M923" s="1"/>
  <c r="M922" s="1"/>
  <c r="O922" s="1"/>
  <c r="O947"/>
  <c r="M946"/>
  <c r="M945" s="1"/>
  <c r="O951"/>
  <c r="M950"/>
  <c r="M949" s="1"/>
  <c r="O949" s="1"/>
  <c r="M739"/>
  <c r="M738" s="1"/>
  <c r="M737" s="1"/>
  <c r="M736" s="1"/>
  <c r="O743"/>
  <c r="O782"/>
  <c r="O786"/>
  <c r="O870"/>
  <c r="O871"/>
  <c r="O872"/>
  <c r="O873"/>
  <c r="O895"/>
  <c r="O897"/>
  <c r="O915"/>
  <c r="O952"/>
  <c r="O16" i="1"/>
  <c r="M15"/>
  <c r="M14" s="1"/>
  <c r="O24"/>
  <c r="M23"/>
  <c r="O29"/>
  <c r="M28"/>
  <c r="O33"/>
  <c r="M32"/>
  <c r="K38"/>
  <c r="I37"/>
  <c r="I49"/>
  <c r="G47"/>
  <c r="I70"/>
  <c r="K70" s="1"/>
  <c r="M70" s="1"/>
  <c r="O70" s="1"/>
  <c r="Q70" s="1"/>
  <c r="G67"/>
  <c r="I67" s="1"/>
  <c r="K67" s="1"/>
  <c r="O11"/>
  <c r="M10"/>
  <c r="M9" s="1"/>
  <c r="O22"/>
  <c r="M21"/>
  <c r="M20" s="1"/>
  <c r="I35"/>
  <c r="I34" s="1"/>
  <c r="K36"/>
  <c r="O42"/>
  <c r="M41"/>
  <c r="O48"/>
  <c r="M67"/>
  <c r="O69"/>
  <c r="E9"/>
  <c r="P14"/>
  <c r="E15"/>
  <c r="P20"/>
  <c r="E21"/>
  <c r="E23"/>
  <c r="G23" s="1"/>
  <c r="I23" s="1"/>
  <c r="K23" s="1"/>
  <c r="E28"/>
  <c r="E27" s="1"/>
  <c r="G28"/>
  <c r="E37"/>
  <c r="G37" s="1"/>
  <c r="P52"/>
  <c r="G63"/>
  <c r="I63" s="1"/>
  <c r="K63" s="1"/>
  <c r="L566" i="2" l="1"/>
  <c r="M919"/>
  <c r="O919" s="1"/>
  <c r="J914"/>
  <c r="J913" s="1"/>
  <c r="J912" s="1"/>
  <c r="J911" s="1"/>
  <c r="J910" s="1"/>
  <c r="J909" s="1"/>
  <c r="J908" s="1"/>
  <c r="M914"/>
  <c r="M913" s="1"/>
  <c r="O844"/>
  <c r="M843"/>
  <c r="J653"/>
  <c r="L10"/>
  <c r="L9" s="1"/>
  <c r="O632"/>
  <c r="M631"/>
  <c r="O631" s="1"/>
  <c r="J567"/>
  <c r="O545"/>
  <c r="O538"/>
  <c r="O540"/>
  <c r="M494"/>
  <c r="M493" s="1"/>
  <c r="M329"/>
  <c r="O329" s="1"/>
  <c r="O339"/>
  <c r="O341"/>
  <c r="O327"/>
  <c r="O314"/>
  <c r="M295"/>
  <c r="O276"/>
  <c r="M268"/>
  <c r="O268" s="1"/>
  <c r="J53"/>
  <c r="J52" s="1"/>
  <c r="J51" s="1"/>
  <c r="J50" s="1"/>
  <c r="M84"/>
  <c r="K53"/>
  <c r="K52" s="1"/>
  <c r="K51" s="1"/>
  <c r="K50" s="1"/>
  <c r="K11" s="1"/>
  <c r="K10" s="1"/>
  <c r="K9" s="1"/>
  <c r="O78"/>
  <c r="O39"/>
  <c r="J877"/>
  <c r="M878"/>
  <c r="O878" s="1"/>
  <c r="J852"/>
  <c r="J851" s="1"/>
  <c r="J850" s="1"/>
  <c r="J849" s="1"/>
  <c r="J848" s="1"/>
  <c r="M853"/>
  <c r="N771"/>
  <c r="O772"/>
  <c r="O560"/>
  <c r="M559"/>
  <c r="O524"/>
  <c r="M523"/>
  <c r="O523" s="1"/>
  <c r="O483"/>
  <c r="M482"/>
  <c r="O482" s="1"/>
  <c r="O326"/>
  <c r="N325"/>
  <c r="O714"/>
  <c r="M713"/>
  <c r="O580"/>
  <c r="N579"/>
  <c r="N944"/>
  <c r="O945"/>
  <c r="O738"/>
  <c r="N737"/>
  <c r="O730"/>
  <c r="N656"/>
  <c r="O657"/>
  <c r="M641"/>
  <c r="J640"/>
  <c r="J639" s="1"/>
  <c r="J638" s="1"/>
  <c r="J637" s="1"/>
  <c r="M549"/>
  <c r="O549" s="1"/>
  <c r="J548"/>
  <c r="M548" s="1"/>
  <c r="O548" s="1"/>
  <c r="M531"/>
  <c r="O531" s="1"/>
  <c r="J530"/>
  <c r="M456"/>
  <c r="O456" s="1"/>
  <c r="J455"/>
  <c r="M439"/>
  <c r="O439" s="1"/>
  <c r="J438"/>
  <c r="M438" s="1"/>
  <c r="O438" s="1"/>
  <c r="M210"/>
  <c r="O210" s="1"/>
  <c r="J209"/>
  <c r="N194"/>
  <c r="O195"/>
  <c r="O214"/>
  <c r="M213"/>
  <c r="O213" s="1"/>
  <c r="O204"/>
  <c r="N124"/>
  <c r="O127"/>
  <c r="O116"/>
  <c r="N84"/>
  <c r="O906"/>
  <c r="N905"/>
  <c r="O776"/>
  <c r="N775"/>
  <c r="O775" s="1"/>
  <c r="O468"/>
  <c r="M464"/>
  <c r="O295"/>
  <c r="N230"/>
  <c r="N910"/>
  <c r="N848"/>
  <c r="M793"/>
  <c r="O793" s="1"/>
  <c r="J792"/>
  <c r="O734"/>
  <c r="M733"/>
  <c r="O733" s="1"/>
  <c r="O670"/>
  <c r="M669"/>
  <c r="N604"/>
  <c r="O608"/>
  <c r="O587"/>
  <c r="M586"/>
  <c r="M449"/>
  <c r="O449" s="1"/>
  <c r="J448"/>
  <c r="M431"/>
  <c r="O431" s="1"/>
  <c r="J430"/>
  <c r="M415"/>
  <c r="O415" s="1"/>
  <c r="J414"/>
  <c r="N399"/>
  <c r="O400"/>
  <c r="O367"/>
  <c r="N362"/>
  <c r="O506"/>
  <c r="N505"/>
  <c r="M944"/>
  <c r="M943" s="1"/>
  <c r="M942" s="1"/>
  <c r="M936" s="1"/>
  <c r="M935" s="1"/>
  <c r="M934" s="1"/>
  <c r="M933" s="1"/>
  <c r="M932" s="1"/>
  <c r="O926"/>
  <c r="O924"/>
  <c r="O868"/>
  <c r="O866"/>
  <c r="M348"/>
  <c r="M347" s="1"/>
  <c r="M346" s="1"/>
  <c r="M345" s="1"/>
  <c r="M344" s="1"/>
  <c r="O778"/>
  <c r="M677"/>
  <c r="M593"/>
  <c r="M592" s="1"/>
  <c r="O350"/>
  <c r="O333"/>
  <c r="O331"/>
  <c r="O309"/>
  <c r="O151"/>
  <c r="M124"/>
  <c r="O74"/>
  <c r="O56"/>
  <c r="O30"/>
  <c r="O28"/>
  <c r="O18"/>
  <c r="O16"/>
  <c r="O14"/>
  <c r="O12"/>
  <c r="M59"/>
  <c r="O59" s="1"/>
  <c r="O953"/>
  <c r="O916"/>
  <c r="O914"/>
  <c r="O896"/>
  <c r="O787"/>
  <c r="O894"/>
  <c r="O925"/>
  <c r="O923"/>
  <c r="O867"/>
  <c r="O678"/>
  <c r="O599"/>
  <c r="O597"/>
  <c r="O595"/>
  <c r="J566"/>
  <c r="O546"/>
  <c r="O544"/>
  <c r="M234"/>
  <c r="M769"/>
  <c r="M699"/>
  <c r="M535"/>
  <c r="O535" s="1"/>
  <c r="O950"/>
  <c r="O779"/>
  <c r="O777"/>
  <c r="O700"/>
  <c r="O539"/>
  <c r="O537"/>
  <c r="J493"/>
  <c r="J492" s="1"/>
  <c r="J491" s="1"/>
  <c r="J490" s="1"/>
  <c r="J489" s="1"/>
  <c r="J488" s="1"/>
  <c r="J487" s="1"/>
  <c r="O946"/>
  <c r="O739"/>
  <c r="O351"/>
  <c r="O349"/>
  <c r="O315"/>
  <c r="O313"/>
  <c r="O298"/>
  <c r="O232"/>
  <c r="M37"/>
  <c r="O342"/>
  <c r="O340"/>
  <c r="O338"/>
  <c r="O334"/>
  <c r="O332"/>
  <c r="O330"/>
  <c r="O310"/>
  <c r="O223"/>
  <c r="O159"/>
  <c r="O139"/>
  <c r="O71"/>
  <c r="O48"/>
  <c r="O38"/>
  <c r="O21"/>
  <c r="O42"/>
  <c r="O31"/>
  <c r="O29"/>
  <c r="O27"/>
  <c r="O17"/>
  <c r="O15"/>
  <c r="O13"/>
  <c r="M83"/>
  <c r="M82" s="1"/>
  <c r="G21" i="1"/>
  <c r="I21" s="1"/>
  <c r="K21" s="1"/>
  <c r="E20"/>
  <c r="G20" s="1"/>
  <c r="I20" s="1"/>
  <c r="K20" s="1"/>
  <c r="G15"/>
  <c r="I15" s="1"/>
  <c r="K15" s="1"/>
  <c r="E14"/>
  <c r="G14" s="1"/>
  <c r="I14" s="1"/>
  <c r="K14" s="1"/>
  <c r="G9"/>
  <c r="I9" s="1"/>
  <c r="K9" s="1"/>
  <c r="E8"/>
  <c r="Q48"/>
  <c r="Q42"/>
  <c r="O41"/>
  <c r="Q41" s="1"/>
  <c r="Q22"/>
  <c r="O21"/>
  <c r="O10"/>
  <c r="Q11"/>
  <c r="I47"/>
  <c r="I46" s="1"/>
  <c r="K49"/>
  <c r="M38"/>
  <c r="K37"/>
  <c r="O32"/>
  <c r="Q32" s="1"/>
  <c r="Q33"/>
  <c r="O28"/>
  <c r="Q29"/>
  <c r="Q24"/>
  <c r="O23"/>
  <c r="Q23" s="1"/>
  <c r="Q16"/>
  <c r="O15"/>
  <c r="E26"/>
  <c r="Q52"/>
  <c r="P47"/>
  <c r="I28"/>
  <c r="K28" s="1"/>
  <c r="G27"/>
  <c r="Q69"/>
  <c r="O67"/>
  <c r="Q67" s="1"/>
  <c r="M36"/>
  <c r="K35"/>
  <c r="K34" s="1"/>
  <c r="P8"/>
  <c r="M8"/>
  <c r="G46"/>
  <c r="M27"/>
  <c r="M912" i="2" l="1"/>
  <c r="O913"/>
  <c r="O843"/>
  <c r="M842"/>
  <c r="M729"/>
  <c r="O124"/>
  <c r="M36"/>
  <c r="O37"/>
  <c r="M698"/>
  <c r="O699"/>
  <c r="M230"/>
  <c r="M222" s="1"/>
  <c r="M221" s="1"/>
  <c r="M220" s="1"/>
  <c r="M219" s="1"/>
  <c r="M218" s="1"/>
  <c r="M217" s="1"/>
  <c r="O234"/>
  <c r="M676"/>
  <c r="O677"/>
  <c r="N398"/>
  <c r="O399"/>
  <c r="N603"/>
  <c r="O604"/>
  <c r="N840"/>
  <c r="O194"/>
  <c r="N185"/>
  <c r="O641"/>
  <c r="M640"/>
  <c r="N655"/>
  <c r="O656"/>
  <c r="O729"/>
  <c r="M728"/>
  <c r="N943"/>
  <c r="O944"/>
  <c r="O771"/>
  <c r="N770"/>
  <c r="M877"/>
  <c r="O877" s="1"/>
  <c r="J876"/>
  <c r="O505"/>
  <c r="N494"/>
  <c r="O362"/>
  <c r="N361"/>
  <c r="M414"/>
  <c r="O414" s="1"/>
  <c r="J413"/>
  <c r="M430"/>
  <c r="O430" s="1"/>
  <c r="J429"/>
  <c r="M448"/>
  <c r="O448" s="1"/>
  <c r="J447"/>
  <c r="O586"/>
  <c r="M585"/>
  <c r="O669"/>
  <c r="M668"/>
  <c r="M792"/>
  <c r="O792" s="1"/>
  <c r="J791"/>
  <c r="N909"/>
  <c r="N222"/>
  <c r="O464"/>
  <c r="M463"/>
  <c r="O905"/>
  <c r="N904"/>
  <c r="N83"/>
  <c r="O84"/>
  <c r="M209"/>
  <c r="O209" s="1"/>
  <c r="J208"/>
  <c r="M455"/>
  <c r="O455" s="1"/>
  <c r="J454"/>
  <c r="M530"/>
  <c r="J529"/>
  <c r="J528" s="1"/>
  <c r="O737"/>
  <c r="N736"/>
  <c r="O736" s="1"/>
  <c r="O579"/>
  <c r="N578"/>
  <c r="O713"/>
  <c r="M712"/>
  <c r="O325"/>
  <c r="N324"/>
  <c r="O559"/>
  <c r="M558"/>
  <c r="O853"/>
  <c r="M852"/>
  <c r="M55"/>
  <c r="M492"/>
  <c r="M491" s="1"/>
  <c r="M490" s="1"/>
  <c r="M489" s="1"/>
  <c r="M488" s="1"/>
  <c r="M487" s="1"/>
  <c r="I27" i="1"/>
  <c r="G26"/>
  <c r="P46"/>
  <c r="Q28"/>
  <c r="O27"/>
  <c r="O38"/>
  <c r="M37"/>
  <c r="Q10"/>
  <c r="O9"/>
  <c r="M26"/>
  <c r="M7" s="1"/>
  <c r="P7"/>
  <c r="O36"/>
  <c r="M35"/>
  <c r="M34" s="1"/>
  <c r="O14"/>
  <c r="Q14" s="1"/>
  <c r="Q15"/>
  <c r="M49"/>
  <c r="K47"/>
  <c r="K46" s="1"/>
  <c r="O20"/>
  <c r="Q20" s="1"/>
  <c r="Q21"/>
  <c r="G8"/>
  <c r="E7"/>
  <c r="E72" s="1"/>
  <c r="O912" i="2" l="1"/>
  <c r="M911"/>
  <c r="O842"/>
  <c r="M841"/>
  <c r="O841" s="1"/>
  <c r="O230"/>
  <c r="M54"/>
  <c r="O55"/>
  <c r="M529"/>
  <c r="O530"/>
  <c r="N82"/>
  <c r="O83"/>
  <c r="N942"/>
  <c r="O943"/>
  <c r="N654"/>
  <c r="O655"/>
  <c r="N602"/>
  <c r="O603"/>
  <c r="N397"/>
  <c r="O398"/>
  <c r="M675"/>
  <c r="O676"/>
  <c r="M697"/>
  <c r="O698"/>
  <c r="M35"/>
  <c r="O36"/>
  <c r="O852"/>
  <c r="M851"/>
  <c r="O558"/>
  <c r="M557"/>
  <c r="O324"/>
  <c r="N323"/>
  <c r="M711"/>
  <c r="O712"/>
  <c r="O578"/>
  <c r="N577"/>
  <c r="M454"/>
  <c r="O454" s="1"/>
  <c r="J453"/>
  <c r="M453" s="1"/>
  <c r="O453" s="1"/>
  <c r="M208"/>
  <c r="J203"/>
  <c r="J202" s="1"/>
  <c r="J11" s="1"/>
  <c r="O904"/>
  <c r="N903"/>
  <c r="O463"/>
  <c r="M462"/>
  <c r="O222"/>
  <c r="N221"/>
  <c r="N908"/>
  <c r="M791"/>
  <c r="O791" s="1"/>
  <c r="J790"/>
  <c r="O668"/>
  <c r="M667"/>
  <c r="O585"/>
  <c r="M568"/>
  <c r="M567" s="1"/>
  <c r="M447"/>
  <c r="O447" s="1"/>
  <c r="J446"/>
  <c r="M429"/>
  <c r="O429" s="1"/>
  <c r="J428"/>
  <c r="M413"/>
  <c r="O413" s="1"/>
  <c r="J412"/>
  <c r="O361"/>
  <c r="N360"/>
  <c r="N493"/>
  <c r="O494"/>
  <c r="M876"/>
  <c r="O876" s="1"/>
  <c r="J875"/>
  <c r="O770"/>
  <c r="N769"/>
  <c r="O728"/>
  <c r="M727"/>
  <c r="O640"/>
  <c r="M639"/>
  <c r="N184"/>
  <c r="O184" s="1"/>
  <c r="O185"/>
  <c r="I8" i="1"/>
  <c r="G7"/>
  <c r="G72" s="1"/>
  <c r="G68" s="1"/>
  <c r="I68" s="1"/>
  <c r="K68" s="1"/>
  <c r="M68" s="1"/>
  <c r="O49"/>
  <c r="M47"/>
  <c r="M46" s="1"/>
  <c r="M72" s="1"/>
  <c r="Q36"/>
  <c r="O35"/>
  <c r="Q38"/>
  <c r="O37"/>
  <c r="Q37" s="1"/>
  <c r="I26"/>
  <c r="K27"/>
  <c r="K26" s="1"/>
  <c r="P72"/>
  <c r="O8"/>
  <c r="Q9"/>
  <c r="Q27"/>
  <c r="M910" i="2" l="1"/>
  <c r="O911"/>
  <c r="N492"/>
  <c r="O493"/>
  <c r="O208"/>
  <c r="M203"/>
  <c r="O711"/>
  <c r="M710"/>
  <c r="O710" s="1"/>
  <c r="O35"/>
  <c r="M26"/>
  <c r="M696"/>
  <c r="O697"/>
  <c r="M674"/>
  <c r="O674" s="1"/>
  <c r="O675"/>
  <c r="N396"/>
  <c r="O397"/>
  <c r="O602"/>
  <c r="N593"/>
  <c r="N653"/>
  <c r="O654"/>
  <c r="N936"/>
  <c r="O942"/>
  <c r="O82"/>
  <c r="N53"/>
  <c r="O529"/>
  <c r="M53"/>
  <c r="M52" s="1"/>
  <c r="M51" s="1"/>
  <c r="M50" s="1"/>
  <c r="O54"/>
  <c r="O639"/>
  <c r="O727"/>
  <c r="M726"/>
  <c r="O726" s="1"/>
  <c r="O769"/>
  <c r="N768"/>
  <c r="M875"/>
  <c r="O875" s="1"/>
  <c r="J840"/>
  <c r="J839" s="1"/>
  <c r="J832" s="1"/>
  <c r="O360"/>
  <c r="N348"/>
  <c r="M412"/>
  <c r="O412" s="1"/>
  <c r="J411"/>
  <c r="M428"/>
  <c r="O428" s="1"/>
  <c r="J427"/>
  <c r="M446"/>
  <c r="O446" s="1"/>
  <c r="J445"/>
  <c r="O667"/>
  <c r="M790"/>
  <c r="J768"/>
  <c r="J767" s="1"/>
  <c r="J766" s="1"/>
  <c r="J765" s="1"/>
  <c r="O221"/>
  <c r="N220"/>
  <c r="M461"/>
  <c r="O462"/>
  <c r="O903"/>
  <c r="N902"/>
  <c r="O577"/>
  <c r="N570"/>
  <c r="O323"/>
  <c r="N322"/>
  <c r="O557"/>
  <c r="M556"/>
  <c r="M850"/>
  <c r="O851"/>
  <c r="O34" i="1"/>
  <c r="Q35"/>
  <c r="Q8"/>
  <c r="Q49"/>
  <c r="O47"/>
  <c r="K8"/>
  <c r="K7" s="1"/>
  <c r="K72" s="1"/>
  <c r="I7"/>
  <c r="I72" s="1"/>
  <c r="M909" i="2" l="1"/>
  <c r="O910"/>
  <c r="O850"/>
  <c r="M849"/>
  <c r="O461"/>
  <c r="M460"/>
  <c r="O460" s="1"/>
  <c r="O790"/>
  <c r="M768"/>
  <c r="M767" s="1"/>
  <c r="M766" s="1"/>
  <c r="M765" s="1"/>
  <c r="N935"/>
  <c r="O936"/>
  <c r="N638"/>
  <c r="N395"/>
  <c r="O396"/>
  <c r="M695"/>
  <c r="O695" s="1"/>
  <c r="O696"/>
  <c r="N491"/>
  <c r="O492"/>
  <c r="O556"/>
  <c r="M555"/>
  <c r="O322"/>
  <c r="N321"/>
  <c r="O321" s="1"/>
  <c r="N569"/>
  <c r="O570"/>
  <c r="O902"/>
  <c r="N901"/>
  <c r="O220"/>
  <c r="N219"/>
  <c r="M445"/>
  <c r="O445" s="1"/>
  <c r="J444"/>
  <c r="M427"/>
  <c r="O427" s="1"/>
  <c r="J426"/>
  <c r="M411"/>
  <c r="O411" s="1"/>
  <c r="J410"/>
  <c r="O348"/>
  <c r="N347"/>
  <c r="N767"/>
  <c r="O768"/>
  <c r="O53"/>
  <c r="N52"/>
  <c r="O593"/>
  <c r="N592"/>
  <c r="O592" s="1"/>
  <c r="M25"/>
  <c r="O26"/>
  <c r="O203"/>
  <c r="M202"/>
  <c r="O202" s="1"/>
  <c r="Q34" i="1"/>
  <c r="O26"/>
  <c r="O46"/>
  <c r="Q46" s="1"/>
  <c r="Q47"/>
  <c r="M908" i="2" l="1"/>
  <c r="O908" s="1"/>
  <c r="O909"/>
  <c r="M24"/>
  <c r="O25"/>
  <c r="O767"/>
  <c r="N766"/>
  <c r="N568"/>
  <c r="O569"/>
  <c r="N490"/>
  <c r="O491"/>
  <c r="N394"/>
  <c r="O395"/>
  <c r="N637"/>
  <c r="N934"/>
  <c r="O935"/>
  <c r="O52"/>
  <c r="N51"/>
  <c r="O347"/>
  <c r="N346"/>
  <c r="M410"/>
  <c r="O410" s="1"/>
  <c r="J409"/>
  <c r="M426"/>
  <c r="O426" s="1"/>
  <c r="J425"/>
  <c r="M425" s="1"/>
  <c r="O425" s="1"/>
  <c r="M444"/>
  <c r="O444" s="1"/>
  <c r="J443"/>
  <c r="O219"/>
  <c r="N218"/>
  <c r="O901"/>
  <c r="N900"/>
  <c r="O555"/>
  <c r="M554"/>
  <c r="M848"/>
  <c r="O849"/>
  <c r="M11"/>
  <c r="M653"/>
  <c r="Q26" i="1"/>
  <c r="O7"/>
  <c r="M840" i="2" l="1"/>
  <c r="O848"/>
  <c r="N933"/>
  <c r="O934"/>
  <c r="N393"/>
  <c r="O394"/>
  <c r="N489"/>
  <c r="O490"/>
  <c r="N567"/>
  <c r="O568"/>
  <c r="M23"/>
  <c r="O23" s="1"/>
  <c r="O24"/>
  <c r="M638"/>
  <c r="O653"/>
  <c r="O554"/>
  <c r="M553"/>
  <c r="O900"/>
  <c r="N899"/>
  <c r="O218"/>
  <c r="N217"/>
  <c r="O217" s="1"/>
  <c r="J442"/>
  <c r="M443"/>
  <c r="M409"/>
  <c r="O409" s="1"/>
  <c r="J408"/>
  <c r="O346"/>
  <c r="N345"/>
  <c r="O51"/>
  <c r="N50"/>
  <c r="O766"/>
  <c r="N765"/>
  <c r="O765" s="1"/>
  <c r="O72" i="1"/>
  <c r="Q72" s="1"/>
  <c r="Q7"/>
  <c r="M637" i="2" l="1"/>
  <c r="O638"/>
  <c r="N566"/>
  <c r="O567"/>
  <c r="N488"/>
  <c r="O489"/>
  <c r="N392"/>
  <c r="O393"/>
  <c r="N932"/>
  <c r="O932" s="1"/>
  <c r="O933"/>
  <c r="M839"/>
  <c r="M832" s="1"/>
  <c r="O840"/>
  <c r="O50"/>
  <c r="N11"/>
  <c r="O345"/>
  <c r="N344"/>
  <c r="O344" s="1"/>
  <c r="M408"/>
  <c r="O408" s="1"/>
  <c r="J407"/>
  <c r="O443"/>
  <c r="O899"/>
  <c r="N839"/>
  <c r="O553"/>
  <c r="M528"/>
  <c r="O528" s="1"/>
  <c r="N391" l="1"/>
  <c r="O392"/>
  <c r="N487"/>
  <c r="O488"/>
  <c r="M566"/>
  <c r="O566" s="1"/>
  <c r="O637"/>
  <c r="N832"/>
  <c r="O832" s="1"/>
  <c r="O839"/>
  <c r="J391"/>
  <c r="J10" s="1"/>
  <c r="J9" s="1"/>
  <c r="M407"/>
  <c r="O11"/>
  <c r="M442"/>
  <c r="N442" l="1"/>
  <c r="O442" s="1"/>
  <c r="O487"/>
  <c r="O407"/>
  <c r="M391"/>
  <c r="M10" s="1"/>
  <c r="M9" s="1"/>
  <c r="O391" l="1"/>
  <c r="N10"/>
  <c r="O10" l="1"/>
  <c r="N9"/>
  <c r="O9" s="1"/>
</calcChain>
</file>

<file path=xl/sharedStrings.xml><?xml version="1.0" encoding="utf-8"?>
<sst xmlns="http://schemas.openxmlformats.org/spreadsheetml/2006/main" count="4770" uniqueCount="866">
  <si>
    <t/>
  </si>
  <si>
    <t>Таблица 4.1.</t>
  </si>
  <si>
    <t>Рубли</t>
  </si>
  <si>
    <t>КБК</t>
  </si>
  <si>
    <t>Наименование</t>
  </si>
  <si>
    <t>Сумма на 2019 год</t>
  </si>
  <si>
    <t>уточнение (+,-)</t>
  </si>
  <si>
    <t>Уточненный бюджет 26</t>
  </si>
  <si>
    <t>Уточненный бюджет 27</t>
  </si>
  <si>
    <t>уточненный бюджет 28</t>
  </si>
  <si>
    <t>уточненный бюджет 29</t>
  </si>
  <si>
    <t>уточненный бюджет 30</t>
  </si>
  <si>
    <t>уточненный бюджет 31</t>
  </si>
  <si>
    <t>исполнено на 30.06.2019 г.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</si>
  <si>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</si>
  <si>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</si>
  <si>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</si>
  <si>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</si>
  <si>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</si>
  <si>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</si>
  <si>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</si>
  <si>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</si>
  <si>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</si>
  <si>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</si>
  <si>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</si>
  <si>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</si>
  <si>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</si>
  <si>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</si>
  <si>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</si>
  <si>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</si>
  <si>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</si>
  <si>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</si>
  <si>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</si>
  <si>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</si>
  <si>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</si>
  <si>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</si>
  <si>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</si>
  <si>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</si>
  <si>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</si>
  <si>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</si>
  <si>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</si>
  <si>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</si>
  <si>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</si>
  <si>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</si>
  <si>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</si>
  <si>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</si>
  <si>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</si>
  <si>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сельских поселений</t>
  </si>
  <si>
    <t>182 1 06 06043 13 0000 110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</si>
  <si>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</si>
  <si>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</si>
  <si>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</si>
  <si>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</si>
  <si>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</si>
  <si>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</si>
  <si>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</si>
  <si>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</si>
  <si>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</si>
  <si>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</si>
  <si>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</si>
  <si>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</si>
  <si>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</si>
  <si>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</si>
  <si>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</si>
  <si>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</si>
  <si>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</si>
  <si>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</si>
  <si>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</si>
  <si>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</si>
  <si>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803 1 13 02995 13 0000 130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</si>
  <si>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</si>
  <si>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</si>
  <si>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</si>
  <si>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803 1 14 02053 13 0000 440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</si>
  <si>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</t>
  </si>
  <si>
    <t>803 1 14 06013 13 0000 430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</si>
  <si>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</si>
  <si>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803 1 14 06025 13 0000 430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</si>
  <si>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</si>
  <si>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</si>
  <si>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</si>
  <si>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803 1 16 33050 13 0000 140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</si>
  <si>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</si>
  <si>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803 1 16 90050 13 0000 140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</si>
  <si>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</si>
  <si>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000 1 17 000000 00 0000 000</t>
  </si>
  <si>
    <t xml:space="preserve">Прочие поступления </t>
  </si>
  <si>
    <t>803 1 17 05050 13 0000 180</t>
  </si>
  <si>
    <t>Прочие неналоговые поступления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</si>
  <si>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</si>
  <si>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</si>
  <si>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</si>
  <si>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</si>
  <si>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</si>
  <si>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803 2 02 35118 13 0000 150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</si>
  <si>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</si>
  <si>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803 2 02 35930 13 0000 150</t>
  </si>
  <si>
    <t>Субвенции бюджетам городских поселений на государственную регистрацию актов гражданского состояния</t>
  </si>
  <si>
    <t>803 2 02 30024 13 6336 150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</si>
  <si>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</si>
  <si>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803 2 02 45160 13 0000 150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</si>
  <si>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</si>
  <si>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работы по ремонту проезжей части по ул. Гагарина</t>
  </si>
  <si>
    <t>межбюджетные трансферты на выполнение кадастровых работ земельных участков</t>
  </si>
  <si>
    <t>межбюджетные трансферты на приобретение специального автомобиля-катафалк</t>
  </si>
  <si>
    <t>межбюджетные трансферты на вывоз несанкционированных свалок (в том \числе кузова, металлолом)</t>
  </si>
  <si>
    <t>межбюджетные трансферты для предоставления льготного проезда на пассажирском транспорте между населенными пунктами Мирнинского района</t>
  </si>
  <si>
    <t>межбюджетные трансферты на организацию летней занятости студентов</t>
  </si>
  <si>
    <t>межбюджетные трансферты на ямочный ремонт дорог</t>
  </si>
  <si>
    <t>межбюджетные трансферты на кадастровые работы</t>
  </si>
  <si>
    <t>межбюджетные трансферты на ПИР ул. Юбилейная</t>
  </si>
  <si>
    <t>межбюджетные трансферты на поддержку общественных и гражданских инициатив (АРТ-стена "ГЕРБарий", "Аллея молодоженов, "Комфортное жилье для бездомных животных")</t>
  </si>
  <si>
    <t>000 2 07 00000 00 0000 000</t>
  </si>
  <si>
    <t>ПРОЧИЕ БЕЗВОЗМЕЗДНЫЕ ПОСТУПЛЕНИЯ</t>
  </si>
  <si>
    <t>803 2 07 05030 13 0000 150</t>
  </si>
  <si>
    <t>Прочие безвозмездные поступления в бюджеты городских поселений</t>
  </si>
  <si>
    <t>Программа сноса АК "АЛРОСА" (ПАО)</t>
  </si>
  <si>
    <t>МУП "АПЖХ"</t>
  </si>
  <si>
    <t>000 2 19 00000 00 0000 000</t>
  </si>
  <si>
    <t>ВОЗВРАТ ОСТАТКОВ СУБСИДИЙ, СУБВЕНЦИЙ И ИНЫХ МЕЖБЮДЖЕТНЫХ ТРАНСФЕРТОВ</t>
  </si>
  <si>
    <t>803 2 19 25555 13 0000 150</t>
  </si>
  <si>
    <t>Возврат остатков субсидий на поддержку государственных программм субъектов РФ и муниципальных программ формирования современной городской среды из бюджетов городских поселений</t>
  </si>
  <si>
    <t>803 2 19 60010 13 0000 150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</si>
  <si>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</si>
  <si>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803 2 19 60010 13 6336 150</t>
  </si>
  <si>
    <t>Возврат субвенции на выполнение отдельных гос.полномочий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</si>
  <si>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ДОХОДОВ</t>
  </si>
  <si>
    <t>% исп.</t>
  </si>
  <si>
    <t>Распределение бюджетных ассигнований по разделам, подразделам, целевым статьям, статьям, подстатьям и видам 
расходов классификации расходов бюджета  МО "Поселок Айхал" на 2019 год</t>
  </si>
  <si>
    <t>ВЕД</t>
  </si>
  <si>
    <t>РЗ</t>
  </si>
  <si>
    <t>ПР</t>
  </si>
  <si>
    <t>ЦСР</t>
  </si>
  <si>
    <t>ВР</t>
  </si>
  <si>
    <t>ДОП</t>
  </si>
  <si>
    <t>КОСГУ</t>
  </si>
  <si>
    <t>РЕГ</t>
  </si>
  <si>
    <t>уточнение(+,-)</t>
  </si>
  <si>
    <t>План на 1 полугодие</t>
  </si>
  <si>
    <t>Исполнено за 1 полугодие</t>
  </si>
  <si>
    <t>ВСЕГО</t>
  </si>
  <si>
    <t>803</t>
  </si>
  <si>
    <t>Администрация Муниципального Образования "Поселок Айхал"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</si>
  <si>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</si>
  <si>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</si>
  <si>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</si>
  <si>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</si>
  <si>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</si>
  <si>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</si>
  <si>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</si>
  <si>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</si>
  <si>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</si>
  <si>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</si>
  <si>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</si>
  <si>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</si>
  <si>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</si>
  <si>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</si>
  <si>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</si>
  <si>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Заработная плата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</si>
  <si>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</si>
  <si>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</si>
  <si>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</si>
  <si>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</si>
  <si>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</si>
  <si>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</si>
  <si>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</si>
  <si>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</si>
  <si>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</si>
  <si>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</si>
  <si>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</si>
  <si>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</si>
  <si>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командировочные расходы депутатов</t>
  </si>
  <si>
    <t>премирование депутатов</t>
  </si>
  <si>
    <t>повышение квалификации депутатов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</si>
  <si>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</si>
  <si>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</si>
  <si>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</si>
  <si>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</si>
  <si>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</si>
  <si>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</si>
  <si>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226</t>
  </si>
  <si>
    <t>Иные работы, услуги по подстатье 226</t>
  </si>
  <si>
    <t>МК №57 организация питания</t>
  </si>
  <si>
    <t>Увеличение стоимости материальных запасов</t>
  </si>
  <si>
    <t>Увеличение стоимости прочих материальных запасов однократного применения</t>
  </si>
  <si>
    <t>1148</t>
  </si>
  <si>
    <t>МК №44 приобретение подарочной продукции сертификаты</t>
  </si>
  <si>
    <t>МК №47 приобретение подарочной продукции цветы</t>
  </si>
  <si>
    <t>МК №31 полиграфия</t>
  </si>
  <si>
    <t>Социальное обеспечение и иные выплаты населению</t>
  </si>
  <si>
    <t>300</t>
  </si>
  <si>
    <t>Премии и гранты</t>
  </si>
  <si>
    <t>350</t>
  </si>
  <si>
    <t>Прочие расходы</t>
  </si>
  <si>
    <t>290</t>
  </si>
  <si>
    <t>Иные выплаты текущего характера физическим лицам</t>
  </si>
  <si>
    <t>1146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</si>
  <si>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</si>
  <si>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</si>
  <si>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</si>
  <si>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</si>
  <si>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</si>
  <si>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</si>
  <si>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212</t>
  </si>
  <si>
    <t>Суточные при служебных командировках</t>
  </si>
  <si>
    <t>суточные при командировках</t>
  </si>
  <si>
    <t>суточные при командировке (перевозка Катафалк)</t>
  </si>
  <si>
    <t>Прочие несоциальные выплаты персоналу в натуральной форме</t>
  </si>
  <si>
    <t>Возмещение расходов, связанных с проездом в отпуск</t>
  </si>
  <si>
    <t>проезд в отпуск</t>
  </si>
  <si>
    <t>Прочие компенсации</t>
  </si>
  <si>
    <t>выезд с Крайнего Севера (Ботяева)</t>
  </si>
  <si>
    <t>выезд с Крайнего Севера (Байгаскина)</t>
  </si>
  <si>
    <t>Транспортные услуги</t>
  </si>
  <si>
    <t>Другие расходы по оплате транспортных услуг</t>
  </si>
  <si>
    <t>проезд в учебный отпуск</t>
  </si>
  <si>
    <t>проживание, транспортные при служебных командировках</t>
  </si>
  <si>
    <t>проживание, транспортные при служебных командировках (перевозка Катафалк)</t>
  </si>
  <si>
    <t>Социальные компенсации персоналу в натуральной форме</t>
  </si>
  <si>
    <t>Другие выплаты по социальной помощи</t>
  </si>
  <si>
    <t>коллективный договор, санаторно-курортные путевки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</si>
  <si>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</si>
  <si>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</si>
  <si>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</si>
  <si>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</si>
  <si>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договор №14000015016 2018 Ростелеком</t>
  </si>
  <si>
    <t>договор №01/01/2019/СБ- XII Интернет</t>
  </si>
  <si>
    <t>договор №19/СВ/МИР-1 услуги связи Vipnet</t>
  </si>
  <si>
    <t>договор №18/СВ/МИР-1 кз</t>
  </si>
  <si>
    <t>договор №57/02/18/СБ Интернет кз</t>
  </si>
  <si>
    <t>договор №128 Ростелеком кз</t>
  </si>
  <si>
    <t>Услуги по содержанию имущества</t>
  </si>
  <si>
    <t>225</t>
  </si>
  <si>
    <t xml:space="preserve">Текущий и капитальный ремонт и реставрация нефинансовых активов </t>
  </si>
  <si>
    <t>МК №40 заправка картриджей</t>
  </si>
  <si>
    <t>Услуги в области информацционных технологий</t>
  </si>
  <si>
    <t>договор №34890048/19УЦ ЭЦП</t>
  </si>
  <si>
    <t>остаток по форме ЭЦП</t>
  </si>
  <si>
    <t>МК №79 Гарант</t>
  </si>
  <si>
    <t>заявка БД 1С:Реестр имущества</t>
  </si>
  <si>
    <t>договор №03-19/16.3 сопровождение ПК "Бюджет-Смарт"</t>
  </si>
  <si>
    <t>форма 14.12.2018 Контур-экстерн</t>
  </si>
  <si>
    <t>договор №58/01-19 сопровождение ПК 1С:ИТС Отраслевой</t>
  </si>
  <si>
    <t>договор №57/01-19 сопровождение ПК 1С для ЭВМ</t>
  </si>
  <si>
    <t>договор №59/01-19 1С:сопровождение</t>
  </si>
  <si>
    <t>договор №16012019/1-X хостинг сайта</t>
  </si>
  <si>
    <t>договор №19/ЗИ/МИР-4 сопровождение Vipnet</t>
  </si>
  <si>
    <t>МК №41 ПП Барс</t>
  </si>
  <si>
    <t>договор №14.Нсб0086с ПП Гранд смета с доп.местом</t>
  </si>
  <si>
    <t>п/о клиентская лицензия</t>
  </si>
  <si>
    <t>договор №340890291 МЦФЭР</t>
  </si>
  <si>
    <t>остаток АРМ Муниципал</t>
  </si>
  <si>
    <t>договор №14-3-225/19 ИК обслуживание в области ценообразования</t>
  </si>
  <si>
    <t>договор №636 Vipnet.4</t>
  </si>
  <si>
    <t>договор №18/ЗИ/МИР-4 випнет кз</t>
  </si>
  <si>
    <t>Увелич.стоим ОС</t>
  </si>
  <si>
    <t>310</t>
  </si>
  <si>
    <t>Приобретение (изготовление) основных средств</t>
  </si>
  <si>
    <t>1116</t>
  </si>
  <si>
    <t>МК №39 приобретение оргтехники</t>
  </si>
  <si>
    <t>телефон кз</t>
  </si>
  <si>
    <t>Поступление нефиансовых активов</t>
  </si>
  <si>
    <t>Увеличение стоимости прочих оборотных запасов (материалов)</t>
  </si>
  <si>
    <t>1123</t>
  </si>
  <si>
    <t>договор №3/19 приобретение кабели для микрофона</t>
  </si>
  <si>
    <t>договор №147-ОППУ/19</t>
  </si>
  <si>
    <t>Коммунальные услуги</t>
  </si>
  <si>
    <t>223</t>
  </si>
  <si>
    <t>Оплата услуг отопления прочих поставщиков</t>
  </si>
  <si>
    <t>11072</t>
  </si>
  <si>
    <t>договор №Т-37</t>
  </si>
  <si>
    <t>договор Т-37 кз</t>
  </si>
  <si>
    <t>Оплата услуг предоставления электроэнергии</t>
  </si>
  <si>
    <t>1109</t>
  </si>
  <si>
    <t>МК №00044</t>
  </si>
  <si>
    <t>договор 00044 кз</t>
  </si>
  <si>
    <t>Оплата услуг горячего и холодного водоснабжения, подвоз воды</t>
  </si>
  <si>
    <t>1110</t>
  </si>
  <si>
    <t>договор №Г-37 гвс</t>
  </si>
  <si>
    <t>договор №В-37 хвс</t>
  </si>
  <si>
    <t>договор Г-37 гвс кз</t>
  </si>
  <si>
    <t>договор В-37 хвс кз</t>
  </si>
  <si>
    <t>Оплата услуг канализации, ассенизации, водоотведения</t>
  </si>
  <si>
    <t>1126</t>
  </si>
  <si>
    <t>договор №К-37</t>
  </si>
  <si>
    <t>договор К-37 кз</t>
  </si>
  <si>
    <t>1105</t>
  </si>
  <si>
    <t>заявка (шиномонтаж)</t>
  </si>
  <si>
    <t>заявка ремонт машин</t>
  </si>
  <si>
    <t xml:space="preserve">Другие расходы по содержанию имущества </t>
  </si>
  <si>
    <t>1129</t>
  </si>
  <si>
    <t>договор №33А-01-19</t>
  </si>
  <si>
    <t>договор №33А-01-18 кз</t>
  </si>
  <si>
    <t>договор №16/19 перезарядка огнетушителей, испытание пожарных кранов</t>
  </si>
  <si>
    <t>Прочие услуги</t>
  </si>
  <si>
    <t>Услуги вневедомственной и ведомственной (в т.ч. пожарной) охраны</t>
  </si>
  <si>
    <t>1134</t>
  </si>
  <si>
    <t>договор №304</t>
  </si>
  <si>
    <t>Подписка на периодические и справочные издания</t>
  </si>
  <si>
    <t>1137</t>
  </si>
  <si>
    <t>договор №253/ОП-1-2019</t>
  </si>
  <si>
    <t>договор №253/ОП-2-2019</t>
  </si>
  <si>
    <t>Плата за обучение на курсах повышения квалификации, подготовки и переподготовки специалистов</t>
  </si>
  <si>
    <t>1139</t>
  </si>
  <si>
    <t>заявка повышение квалификации Яковлева</t>
  </si>
  <si>
    <t>Иные работы и услуги по подстатье 226</t>
  </si>
  <si>
    <t>1140</t>
  </si>
  <si>
    <t>МК №18 размещение информации, объявлений в СМИ</t>
  </si>
  <si>
    <t>договор №6-пм-19 предрейсовый осмотр водителей</t>
  </si>
  <si>
    <t>остаток</t>
  </si>
  <si>
    <t>п/о комиссия банка</t>
  </si>
  <si>
    <t xml:space="preserve">заявка нотариальные услуги </t>
  </si>
  <si>
    <t>договор №20/19 изготовление плана эвакуации</t>
  </si>
  <si>
    <r>
      <t>форма 05.12.2018 проектирование пожарной сигнализации в здании Администрации (</t>
    </r>
    <r>
      <rPr>
        <b/>
        <i/>
        <sz val="10"/>
        <rFont val="Times New Roman"/>
        <family val="1"/>
        <charset val="204"/>
      </rPr>
      <t>на комиссию банка)</t>
    </r>
  </si>
  <si>
    <t xml:space="preserve">договор №60040-СВК6-СОУТ аттестация рабочих мест </t>
  </si>
  <si>
    <t>договор №66/02-19 услуги эколога</t>
  </si>
  <si>
    <t>договор №М-У10-19 утилизация отходов IV класса опасности (оргтехника)</t>
  </si>
  <si>
    <t>Увеличение стоимости ОС</t>
  </si>
  <si>
    <t>Поступление нефинансовых активов</t>
  </si>
  <si>
    <t>340</t>
  </si>
  <si>
    <t>Увеличение стоимости горюче-смазочных материалов</t>
  </si>
  <si>
    <t>1121</t>
  </si>
  <si>
    <t>МК №43 ГСМ АИ-92</t>
  </si>
  <si>
    <t>МК №42 ГСМ Евро-95</t>
  </si>
  <si>
    <t>МК №63 масла, жидкости</t>
  </si>
  <si>
    <t xml:space="preserve">МК №38 приобретение бумаги </t>
  </si>
  <si>
    <t>МК №90 хозяйственно-бытовые товары</t>
  </si>
  <si>
    <t>МК №66 канцтовары</t>
  </si>
  <si>
    <t>МК №62 запчасти</t>
  </si>
  <si>
    <t>заявка Буклова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</si>
  <si>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</si>
  <si>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</si>
  <si>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</si>
  <si>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</si>
  <si>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</si>
  <si>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</si>
  <si>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</si>
  <si>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1143</t>
  </si>
  <si>
    <t>налог на имущество организаций, земельный налог</t>
  </si>
  <si>
    <t>Уплата прочих налогов, сборов и иных платежей</t>
  </si>
  <si>
    <t>852</t>
  </si>
  <si>
    <t>транспортный налог, госпошлина</t>
  </si>
  <si>
    <t>Уплата иных платежей</t>
  </si>
  <si>
    <t>плата за негативное воздействие на окр.среду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</si>
  <si>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</si>
  <si>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</si>
  <si>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взнос в Совет МО РС (Я)</t>
  </si>
  <si>
    <t>взнос в АСДГ</t>
  </si>
  <si>
    <t>Резервные фонды</t>
  </si>
  <si>
    <t>Резервный фонд местной администрации</t>
  </si>
  <si>
    <t>99 5 00 71100</t>
  </si>
  <si>
    <t>Резервные средства</t>
  </si>
  <si>
    <t xml:space="preserve">Иные расходы по подстатье 290 </t>
  </si>
  <si>
    <t>Резервный фонд на предупреждение и ликвидацию чрезвычайных ситуаций и стихийных бедствий</t>
  </si>
  <si>
    <t>99 5 00 7120 0</t>
  </si>
  <si>
    <t>Иные расходы по подстатье 290</t>
  </si>
  <si>
    <t>резервный фонд ГО и ЧС</t>
  </si>
  <si>
    <t>Условно утвержденные расходы</t>
  </si>
  <si>
    <t>99 9 00 00000</t>
  </si>
  <si>
    <t>Другие общегосударственные вопросы</t>
  </si>
  <si>
    <t>13</t>
  </si>
  <si>
    <t>Прочие непрограммные расходы</t>
  </si>
  <si>
    <t>99 5 00 00000</t>
  </si>
  <si>
    <t>Расходы по управлению муниицпальным имуществом и земельными ресурсами</t>
  </si>
  <si>
    <t>99 5 00 91002</t>
  </si>
  <si>
    <t>договор №32/2019</t>
  </si>
  <si>
    <t>Закупка товаров, работ, услуг в целях капитального ремонта государственного (муниципального) имущества</t>
  </si>
  <si>
    <t>243</t>
  </si>
  <si>
    <t>Усл.по сод-ю им-ва</t>
  </si>
  <si>
    <t>Текущий и капитальный ремонт и реставрация нефинансовых активов</t>
  </si>
  <si>
    <t>МК №25 оказание транспортных услуг (машино-часы)</t>
  </si>
  <si>
    <t>договор №Т-165</t>
  </si>
  <si>
    <t>договор Т-165 кз</t>
  </si>
  <si>
    <t>МК №00010</t>
  </si>
  <si>
    <t>договор №00010 кз</t>
  </si>
  <si>
    <t>МК №00449 Монтажников 2</t>
  </si>
  <si>
    <t>договор №Г-165</t>
  </si>
  <si>
    <t>договор №В-165</t>
  </si>
  <si>
    <t>договор Г165 кз</t>
  </si>
  <si>
    <t>договор В-165 кз</t>
  </si>
  <si>
    <t>договор №К-165</t>
  </si>
  <si>
    <t>договор К165 кз</t>
  </si>
  <si>
    <t>Юбилейная 8</t>
  </si>
  <si>
    <t xml:space="preserve">Содержание в чистоте помещений, зданий, дворов, иного имущества </t>
  </si>
  <si>
    <t>МК №30 содержание дворника администрации, уборщицы общежития 01.03.2019 до 15.08.2019 г.</t>
  </si>
  <si>
    <t>договор №44/12-18 уборщица Монтажников январь</t>
  </si>
  <si>
    <t>договор №64/02-19 уборщица Монтажников февраль</t>
  </si>
  <si>
    <t>договор №43/12-18 дворник администрации январь</t>
  </si>
  <si>
    <t>договор №63/02-19 дворник администрации февраль</t>
  </si>
  <si>
    <t>мк №15 дворник кз</t>
  </si>
  <si>
    <t>мк №55 уборщица кз</t>
  </si>
  <si>
    <t>заявка на новую закупку с 16.08-31.03.20</t>
  </si>
  <si>
    <t>Другие расходы по содержанию имущества</t>
  </si>
  <si>
    <t>МК №26 услуги сантехника, плотника, электрика</t>
  </si>
  <si>
    <t>МК №19 обслуживание пожарной сигнализации (администрация, Монтажников) 03.2019-31.12.2019</t>
  </si>
  <si>
    <t>мк №15 плотник, электрик, сантехник кз</t>
  </si>
  <si>
    <t>мк №94 обслуживание пож.сигнализации кз</t>
  </si>
  <si>
    <t>МК №30 содержание вахты общежития, администрации до 15.08.2019 г.</t>
  </si>
  <si>
    <t>договор №44/12-18 вахта Монтажников январь</t>
  </si>
  <si>
    <t>договор 64/02-19 вахта Монтажников февраль</t>
  </si>
  <si>
    <t>договор №43/12-18 вахта администрации январь</t>
  </si>
  <si>
    <t>договор №62/02-19 вахта администрации февраль</t>
  </si>
  <si>
    <t>МК №21 оценка</t>
  </si>
  <si>
    <t>МК №58 отчет об оценке (определение возмещения)</t>
  </si>
  <si>
    <t>заявка на новую закупку (оценка)</t>
  </si>
  <si>
    <t>заявка на новую закупку (кадастровые работы)</t>
  </si>
  <si>
    <t>заявка оценка жилья</t>
  </si>
  <si>
    <t>заявка п/о оценка</t>
  </si>
  <si>
    <t>МК №105 ГеоГрадкадастр от 19.10.2018 г.</t>
  </si>
  <si>
    <t>договор №65/02-19 услуги по заполнению форм, характеризирующих обращение с ТКО</t>
  </si>
  <si>
    <t>заявка обращение ТКО</t>
  </si>
  <si>
    <t>договор №051/ТП тех.присоединение Монтажников 2</t>
  </si>
  <si>
    <t>мк №15 вахта адм кз</t>
  </si>
  <si>
    <t>мк №55 вахта Монт кз</t>
  </si>
  <si>
    <t>Страхование</t>
  </si>
  <si>
    <t xml:space="preserve">Услуги по страхованию </t>
  </si>
  <si>
    <t>заявка ОСАГО машин</t>
  </si>
  <si>
    <t>Увеличение стоимости основных средств</t>
  </si>
  <si>
    <t>Приобретение основных средств</t>
  </si>
  <si>
    <t>заявка материалы</t>
  </si>
  <si>
    <t>Увеличение стоимости мат.запасов</t>
  </si>
  <si>
    <t>Увеличение стоимости строительных материалов</t>
  </si>
  <si>
    <t>приобретение замка</t>
  </si>
  <si>
    <t>заявка приобретение материалов</t>
  </si>
  <si>
    <t xml:space="preserve">МК №47 приобретение подарочной продукции цветы </t>
  </si>
  <si>
    <t>МК №28 сертификаты к благодарственному письму главы</t>
  </si>
  <si>
    <t>МК №49 сертификаты организациям на юбилеи (дет. сады)</t>
  </si>
  <si>
    <t>МК №31 полиграфия (почетные грамоты, благ.письма, открытка, адрес, календарь)</t>
  </si>
  <si>
    <t>МК №55  приобретение сувениров (памятных подарков)чайный набор</t>
  </si>
  <si>
    <t>МК №48 приобретение пакетов, рамок, папок для награждений</t>
  </si>
  <si>
    <t>Уплата прочих налогов, сборов</t>
  </si>
  <si>
    <t>Налоги, пошлины, сборы</t>
  </si>
  <si>
    <t>налоги, пошлины, сборы</t>
  </si>
  <si>
    <t>уплата НДС</t>
  </si>
  <si>
    <t>уплата транспортного налога</t>
  </si>
  <si>
    <t>Расходы на исполнение судебных решений о взыскании из бюджета по искам юридических и физических лиц</t>
  </si>
  <si>
    <t>99 5 00 91017</t>
  </si>
  <si>
    <t>Исполнение судебных актов</t>
  </si>
  <si>
    <t>Исполнение судебных актов РФ и мировых соглашений по возмещению вреда</t>
  </si>
  <si>
    <t>Другие экономические санкции</t>
  </si>
  <si>
    <t>Уплата штрафов, пеней за несвоевременную уплату налогов и сборов, другие экономические санкции</t>
  </si>
  <si>
    <t>Постановление о назначении админ.наказания</t>
  </si>
  <si>
    <t>Выполнение других обязательств муниципальных образований</t>
  </si>
  <si>
    <t>99 5 00 91019</t>
  </si>
  <si>
    <t>Иные работы, услуги</t>
  </si>
  <si>
    <t>Иные работы, услуги по подст.226</t>
  </si>
  <si>
    <t>договор №55/01-19</t>
  </si>
  <si>
    <t>МК №57 продуктовый набор</t>
  </si>
  <si>
    <t>штраф за гор.среду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</si>
  <si>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</si>
  <si>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</si>
  <si>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</si>
  <si>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</si>
  <si>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19-365</t>
  </si>
  <si>
    <t>Прочие выплаты</t>
  </si>
  <si>
    <t>Начисл. на  опл.труд</t>
  </si>
  <si>
    <t>МК №80 оргтехника</t>
  </si>
  <si>
    <t>экономия по торгам</t>
  </si>
  <si>
    <t>типография</t>
  </si>
  <si>
    <t>МК №81 бумага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</si>
  <si>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</si>
  <si>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</si>
  <si>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</si>
  <si>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</si>
  <si>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</si>
  <si>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19-783</t>
  </si>
  <si>
    <t>договор №62/01-19 январь</t>
  </si>
  <si>
    <t>договор №67/02-19 февраль</t>
  </si>
  <si>
    <t>договор №69/03-19 март</t>
  </si>
  <si>
    <t>договор №74/04-19 апрель</t>
  </si>
  <si>
    <t>договор №75/05-19 май</t>
  </si>
  <si>
    <t>договор №77/06-19 июнь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</si>
  <si>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</si>
  <si>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</si>
  <si>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</si>
  <si>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99 5 00 91003</t>
  </si>
  <si>
    <t xml:space="preserve">форма 05.12.2018 ремонт пожарного оборудования </t>
  </si>
  <si>
    <t>Услуги страхования</t>
  </si>
  <si>
    <t>форма 05.12.2018</t>
  </si>
  <si>
    <t>Увеличение стоимости продуктов питания</t>
  </si>
  <si>
    <t xml:space="preserve">Приобретение продуктов питания </t>
  </si>
  <si>
    <t>договор №82/06-19</t>
  </si>
  <si>
    <t>Органы внутренних дел</t>
  </si>
  <si>
    <t>ЦП "Профилактика правонарушений на территории МО "Поселок Айхал" Мирнинского района РС (Я) "</t>
  </si>
  <si>
    <t>17 0 00 0000 0</t>
  </si>
  <si>
    <t>ЦП "Профилактика правонарушений на территории МО "Поселок Айхал" Мирнинского района РС (Я) на 2017-2019 г.г."</t>
  </si>
  <si>
    <t>17 1 00 0000 0</t>
  </si>
  <si>
    <t>Организация и проведение профилактических мероприятий</t>
  </si>
  <si>
    <t>17 1 00 10010</t>
  </si>
  <si>
    <t>Услуги по страхованию</t>
  </si>
  <si>
    <t>1135</t>
  </si>
  <si>
    <t>МК №31 полиграфия (баннеры)</t>
  </si>
  <si>
    <t>НАЦИОНАЛЬНАЯ ЭКОНОМИКА</t>
  </si>
  <si>
    <t>Сельское хозяйство и рыболовство</t>
  </si>
  <si>
    <t>05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</si>
  <si>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</si>
  <si>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99 5 0063360</t>
  </si>
  <si>
    <t xml:space="preserve">Иные работы и услуги по подстатье 226 </t>
  </si>
  <si>
    <t>Мк №32</t>
  </si>
  <si>
    <t>Расходы в области сельского хозяйства</t>
  </si>
  <si>
    <t>99 5 0091005</t>
  </si>
  <si>
    <t>МК №32</t>
  </si>
  <si>
    <t>Транспорт</t>
  </si>
  <si>
    <t>08</t>
  </si>
  <si>
    <t>Расходы в области дорожно-транспортного комплекса</t>
  </si>
  <si>
    <t>99 5 00 91008</t>
  </si>
  <si>
    <t>заявка СТО (перевозка Катафалк)</t>
  </si>
  <si>
    <t>заявка ОСАГО Катафалк</t>
  </si>
  <si>
    <t>МК №92 приобретение катафалка за счет средств МО "МР"</t>
  </si>
  <si>
    <t>МК №92 приобретение катафалка за счет средств местного бюджета</t>
  </si>
  <si>
    <t>заявка основные средства (перевозка Катафалк)</t>
  </si>
  <si>
    <t>заявка ГСМ (перевозка Катафалк)</t>
  </si>
  <si>
    <t>заявка приобретение запчастей (перевозка Катафалк)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</si>
  <si>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</si>
  <si>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</si>
  <si>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</si>
  <si>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</si>
  <si>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>субсидии льготный проезд внутри МО</t>
  </si>
  <si>
    <t>Дорожное хозяйство (дорожные фонды)</t>
  </si>
  <si>
    <t>ЦП "Содержание и ремонт, комплексное благоустройство улично-дорожной сети МО "Поселок Айхал" Мирнинского района РС (Я) "</t>
  </si>
  <si>
    <t>18 5 00 00000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</si>
  <si>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</si>
  <si>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</si>
  <si>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18 5 00 10010</t>
  </si>
  <si>
    <t>МК №59 ремонт участка ул. Попугаевой 18</t>
  </si>
  <si>
    <t>МК №77 ямочный ремонт</t>
  </si>
  <si>
    <t>МК №103 ремонт проезжей части ул. Гагарина за счет средств МО "МР"</t>
  </si>
  <si>
    <t>МК №103 ремонт проезжей части ул. Гагарина за счет средств местного бюджета</t>
  </si>
  <si>
    <t>заявка на увеличение МК №103 ремонт ул. Гагарина (ориентировочная сумма, смета в работе)</t>
  </si>
  <si>
    <t>ямочный ремонт средства МО "МР"</t>
  </si>
  <si>
    <t>остаток средств по смете по ямочному ремонту средства МО "МР"</t>
  </si>
  <si>
    <t>ямочный ремонт средства местного бюджета</t>
  </si>
  <si>
    <t>остаток по ямочному ремонту МБ</t>
  </si>
  <si>
    <t>Содержание в чистоте помещений, зданий, дворов, иного имущества</t>
  </si>
  <si>
    <t>договор №46/01-19 февраль</t>
  </si>
  <si>
    <t>договор №48/01-19 февраль</t>
  </si>
  <si>
    <t>договор №47/01-19 февраль</t>
  </si>
  <si>
    <t>мк №13 кз</t>
  </si>
  <si>
    <t>Другие расходы по обсслуживанию имущества</t>
  </si>
  <si>
    <t>МК №82 содержание дорог с 15.05.2019-31.12.2019</t>
  </si>
  <si>
    <t>МК №22 содержание дорог 01.03.2019-15.05.2019</t>
  </si>
  <si>
    <t>остаток расторжение МК №22 дороги</t>
  </si>
  <si>
    <t>Иные работы и услуги по подстатье 226 (паспортизация дорог)</t>
  </si>
  <si>
    <t>МК №64 благоустройство посадочной полосы остановка Лидер</t>
  </si>
  <si>
    <t>МК №93 установка дорожных знаков, нанесение дорожной разметки</t>
  </si>
  <si>
    <t>МК №93 приобретение дорожных знаков</t>
  </si>
  <si>
    <t>Приобретение мат.запасов</t>
  </si>
  <si>
    <t>Закупка товаров, работ и услуг для обеспечения муниципальных нужд в области геодезии и картографии вне рамок гос.оборонного заказа</t>
  </si>
  <si>
    <t>Проведение проектных и изыскательских работ в целях разработки проектно-сметной документации</t>
  </si>
  <si>
    <t>разработка ПИР по реконструкции ул. Юбилейная за  счет средств МО "МР"</t>
  </si>
  <si>
    <t>разработка ПИР по реконструкции ул. Юбилейная за  счет средств местного бюджета</t>
  </si>
  <si>
    <t>Другие вопросы в области национальной экономики</t>
  </si>
  <si>
    <t>12</t>
  </si>
  <si>
    <t>ЦП "Поддержка и развитие малого и среднего предпринимательства в МО "Поселок Айхал" Мирнинского района РС (Я) "</t>
  </si>
  <si>
    <t>26 0 00 00000</t>
  </si>
  <si>
    <t>Поддержка субъектов малого и среднего предпринимателства</t>
  </si>
  <si>
    <t>26 3 00 10010</t>
  </si>
  <si>
    <t>810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</si>
  <si>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</si>
  <si>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некоммерческим организациям и физическим лицам- производителям товаров, работ и услуг на производство</t>
  </si>
  <si>
    <t>Мероприятия, наравленные на развитие малого и среднего предпринимательства</t>
  </si>
  <si>
    <t>26 3 00 10040</t>
  </si>
  <si>
    <t>проезд, проживание</t>
  </si>
  <si>
    <t xml:space="preserve">Иные работы, услуги по подст.226 </t>
  </si>
  <si>
    <t>МК №34 организация мероприятий</t>
  </si>
  <si>
    <t>Предоставление грантов начинающим субъектам малого предпринимательства</t>
  </si>
  <si>
    <t>26 3 00 1005Г</t>
  </si>
  <si>
    <t>МК №61 кадастровые работы по землеустройству за счет средств МО "МР"</t>
  </si>
  <si>
    <t>МК №61 кадастровые работы по землеустройству за счет средств местного бюджета</t>
  </si>
  <si>
    <t>экономия по торгам средства МО МР</t>
  </si>
  <si>
    <t>заявка на новую закупку кадастровые работы средства МО "МР"</t>
  </si>
  <si>
    <t>заявка на новую закупку кадастровые работы средства местного бюджета</t>
  </si>
  <si>
    <t>ЖИЛИЩНО-КОММУНАЛЬНОЕ ХОЗЯЙСТВО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</si>
  <si>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</si>
  <si>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</si>
  <si>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</si>
  <si>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"Переселение граждан из ветхого и аварийного жилищного фонда МО "Поселок Айхал" Мирнинского района РС (Я)"</t>
  </si>
  <si>
    <t>20 3 00 00000</t>
  </si>
  <si>
    <t>Переселение граждан из аварийного жилищного фонда</t>
  </si>
  <si>
    <t>20 3 00 10030</t>
  </si>
  <si>
    <t>физический снос ул. Полярная д.2, ул. Гагарина д.12,14, ул. Южная 2а, 3,5,8,8а, Октябрьская партия д.18</t>
  </si>
  <si>
    <t>Бюджетные инвестиции на приобретение объектов недвижимого имущества в государственную (муниципальную) собственность</t>
  </si>
  <si>
    <t>МК №87 приобретение квартиры</t>
  </si>
  <si>
    <t>МК №86 приобретение квартиры</t>
  </si>
  <si>
    <t>МК №85 приобретение квартиры</t>
  </si>
  <si>
    <t>МК №84 приобретение квартиры</t>
  </si>
  <si>
    <t>МК №83 приобретение квартиры</t>
  </si>
  <si>
    <t>ЦП "Муниципальная адресная программа текущего и капитального ремонта многоквартирных домов, все помещения которых находятся в муниципальной собственности МО "Поселок Айхал" Мирнинского района РС (Я) "</t>
  </si>
  <si>
    <t>20 4 00 10030</t>
  </si>
  <si>
    <t>ремонт квартиры ул. Бойко д.1 кв.78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</si>
  <si>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</si>
  <si>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99 5 00 11020</t>
  </si>
  <si>
    <t>взнос в ФКР</t>
  </si>
  <si>
    <t>софинансирование по Соглашению</t>
  </si>
  <si>
    <t>доставка насоса Алмазная д.4А</t>
  </si>
  <si>
    <t>договор №4/18-ю</t>
  </si>
  <si>
    <t>договор №2/18ю кз</t>
  </si>
  <si>
    <t>договор №6/18-ю гвс</t>
  </si>
  <si>
    <t>договор №5/18-ю хвс</t>
  </si>
  <si>
    <t>договор №2/18ю гвс кз</t>
  </si>
  <si>
    <t>договор №2/18ю хвс кз</t>
  </si>
  <si>
    <t>форма 14.12.2018 уборка придомовой территории, подъездов</t>
  </si>
  <si>
    <t>форма 14.12.2018 содержание незаселенка</t>
  </si>
  <si>
    <t>МК №29 экспертные заключения тех.состояния МКД</t>
  </si>
  <si>
    <t>МК №97 экспертное заключение МКД нижний поселок</t>
  </si>
  <si>
    <t>Увелич.стоим.осн.средств</t>
  </si>
  <si>
    <t>приобретение насоса Алмазная д.4А</t>
  </si>
  <si>
    <t>МК №102 приобретение водонагревателей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</si>
  <si>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</si>
  <si>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</si>
  <si>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</si>
  <si>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субсидия МУП АПЖХ по Соглашению АК АЛРОСА</t>
  </si>
  <si>
    <t>субсидия на приобретение мусоровоза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</si>
  <si>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</si>
  <si>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</si>
  <si>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</si>
  <si>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ЦП "Городская среда"</t>
  </si>
  <si>
    <t>23 2 00 0000 0</t>
  </si>
  <si>
    <t>Субсидия бюджету муниципального образования на поддержку муниципальных программ формирования современной городской среды</t>
  </si>
  <si>
    <t>23 1 F2 55550</t>
  </si>
  <si>
    <t>Субсидия бюджету муниципального образования на поддержку муниципальных программ формирования современной городской среды ФБ</t>
  </si>
  <si>
    <t>19-Г86-00002</t>
  </si>
  <si>
    <t>МК №104 благоустройство дворовой территории Энтузиастов д.2 за счет РБ</t>
  </si>
  <si>
    <t>МК №104 благоустройство дворовой территории Советская д.13 за счет РБ</t>
  </si>
  <si>
    <t>МК №104 благоустройство дворовой территории Энтузиастов д.2 за счет ФБ</t>
  </si>
  <si>
    <t>МК №104 благоустройство дворовой территории Советская д.13 за счет ФБ</t>
  </si>
  <si>
    <t>Мк №104 благоустройство дворовой территории Энтузиастов д.2 за счет МБ</t>
  </si>
  <si>
    <t>МК №104 благоустройство дворовой территории Советская д.13 за счет МБ</t>
  </si>
  <si>
    <t>ЦП "Благоустройство" МО "Поселок Айхал" Мирнинского района РС (Я) "</t>
  </si>
  <si>
    <t>23 2 00 00000</t>
  </si>
  <si>
    <t>Содержание и ремонт объектов уличного освещения</t>
  </si>
  <si>
    <t>23 2 00 10010</t>
  </si>
  <si>
    <t>договор №49/01-19 январь-февраль</t>
  </si>
  <si>
    <t>МК №20 обслуживание март-декабрь</t>
  </si>
  <si>
    <t>мк №12 кз</t>
  </si>
  <si>
    <t>Очистка и посадка зеленой зоны</t>
  </si>
  <si>
    <t>23 2 00 10020</t>
  </si>
  <si>
    <t>Увелич.стоим.мат.зап</t>
  </si>
  <si>
    <t>Приобретение прочих материальных запасов</t>
  </si>
  <si>
    <t>МК №74 приобретение саженцев</t>
  </si>
  <si>
    <t>Организация ритуальных услуг и содержание мест захоронения</t>
  </si>
  <si>
    <t>23 2 00 10030</t>
  </si>
  <si>
    <t>222</t>
  </si>
  <si>
    <t>1125</t>
  </si>
  <si>
    <t>транспортировка кз</t>
  </si>
  <si>
    <t xml:space="preserve">МК №98 транспортировка </t>
  </si>
  <si>
    <t>заявка на договор транспортировка (1 чел)</t>
  </si>
  <si>
    <t>заявка на торги транспортировка (2 чел)</t>
  </si>
  <si>
    <t>1111</t>
  </si>
  <si>
    <t>МК №17 содержание 01.03.2019-31.12.2019</t>
  </si>
  <si>
    <t>мк №16 кз</t>
  </si>
  <si>
    <t>договор б/н захоронение безродного</t>
  </si>
  <si>
    <t xml:space="preserve">договор №72/04-19 захоронение безродного </t>
  </si>
  <si>
    <t xml:space="preserve">МК №98 захоронение безродного </t>
  </si>
  <si>
    <t>заявка на договор захоронение (1 чел)</t>
  </si>
  <si>
    <t>заявка на торги хахоронение (2 чел)</t>
  </si>
  <si>
    <t>Содержание скверов и площадей</t>
  </si>
  <si>
    <t>23 2 00 10040</t>
  </si>
  <si>
    <t>договор №53/01-19 февраль</t>
  </si>
  <si>
    <t>договор №52/01-19 февраль</t>
  </si>
  <si>
    <t>договор №50/01-19 (очистка непридомовых механизированным способом+подсыпка)</t>
  </si>
  <si>
    <t>договор №51/01-19 (очистка ступеней)</t>
  </si>
  <si>
    <t>мк №14 площади кз</t>
  </si>
  <si>
    <t>мк №17 непридомовые кз</t>
  </si>
  <si>
    <t xml:space="preserve">МК №24 обслуживание площадей  06.03.19-31.12.19 </t>
  </si>
  <si>
    <t>МК №23 обслуживание непридомовых 01.03.19-31.12.2019</t>
  </si>
  <si>
    <t>Организация и утилизация бытовых и промышленных отходов, проведение рекультивации</t>
  </si>
  <si>
    <t>23 2 00 10060</t>
  </si>
  <si>
    <t>МК №94 транспортировка ртутьсодержащих отходов</t>
  </si>
  <si>
    <t>вывоз несанкционированных свалок ТКО за счет средств МО "МР"</t>
  </si>
  <si>
    <t>вывоз несанкционированных свалок ТКО за счет средств местного бюджета</t>
  </si>
  <si>
    <t>вывоз металлолома за счет средств МО "МР"</t>
  </si>
  <si>
    <t>вывоз металлолома за счет средств местного бюджета</t>
  </si>
  <si>
    <t>МК №94 организация сбора ртутьсодержащих отходов</t>
  </si>
  <si>
    <t>Содержание и капитальный ремонт дворовых территорий многоквартирных домов, проездов к дворовым территорияммногоквартирных домов</t>
  </si>
  <si>
    <t>23 2 00 10080</t>
  </si>
  <si>
    <t>установка скамеек и урн на ул. Кадзова 1, Бойко 1, Промышленная 28</t>
  </si>
  <si>
    <t>МК №100 приобретение урн, скамеек</t>
  </si>
  <si>
    <t>Прочие мероприятия по благоустройству</t>
  </si>
  <si>
    <t>23 2 00 10090</t>
  </si>
  <si>
    <t>ремонт монументов</t>
  </si>
  <si>
    <t>МК №16 демонтаж новогодних конструкций</t>
  </si>
  <si>
    <t>МК №56 монтаж трибуны, флагов</t>
  </si>
  <si>
    <t>МК №33 обслуживание туалетов</t>
  </si>
  <si>
    <t>договор №14-1-27/19 экспертиза сметы</t>
  </si>
  <si>
    <t>договор №14-1-78/19 экспертиза сметы вывоз ТБО</t>
  </si>
  <si>
    <t>договор №14-1-264/19 экспертиза сметы гор.среда</t>
  </si>
  <si>
    <t>заявка замена септика</t>
  </si>
  <si>
    <t>п/о экспертиза сметы</t>
  </si>
  <si>
    <t>заявка установка МАФ, ДИК</t>
  </si>
  <si>
    <t xml:space="preserve">заявка демонтаж трапа </t>
  </si>
  <si>
    <t>МК №76 приобретение горки-трубы</t>
  </si>
  <si>
    <t>МК №96 приобретение горки-трубы</t>
  </si>
  <si>
    <t>МК №35 строит.материал</t>
  </si>
  <si>
    <t>МК №37 хоз.инвентарь</t>
  </si>
  <si>
    <t xml:space="preserve">МК №75 приобретение флагов </t>
  </si>
  <si>
    <t>ОБРАЗОВАНИЕ</t>
  </si>
  <si>
    <t>07</t>
  </si>
  <si>
    <t>Молодежная политика и оздоровление детей</t>
  </si>
  <si>
    <t>ЦП "Приоритетные направления по молодежной политике в п. Айхал Мирнинского района РС (Я)"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</si>
  <si>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</si>
  <si>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</si>
  <si>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</si>
  <si>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</si>
  <si>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</si>
  <si>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МК №53 мероприятия</t>
  </si>
  <si>
    <t>МК №65  сертификаты</t>
  </si>
  <si>
    <t>Организация профориентационной работы среди молодежи и дальнейшее трудоустройство</t>
  </si>
  <si>
    <t>11 2 00 11040</t>
  </si>
  <si>
    <t>организация занятости студентов за счет МО МР</t>
  </si>
  <si>
    <t>организация занятости студентов за счет МБ</t>
  </si>
  <si>
    <t>договор №88-07/19 июль Белоусов</t>
  </si>
  <si>
    <t>договор №89-07/19 июль Бережной</t>
  </si>
  <si>
    <t>договор №90-07/19 июль Исаченко</t>
  </si>
  <si>
    <t>договор №91-07/19 июль Керимов</t>
  </si>
  <si>
    <t>договор №92-07/19 июль Криворотова</t>
  </si>
  <si>
    <t>КУЛЬТУРА, КИНЕМАТОГРАФИЯ</t>
  </si>
  <si>
    <t>Культура</t>
  </si>
  <si>
    <t>ЦП "Развитие культуры и социокультурного пространства в п. айхал Мирнинского района РС (Я)"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</si>
  <si>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</si>
  <si>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</si>
  <si>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</si>
  <si>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</si>
  <si>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</si>
  <si>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МК №52 организация мероприятий</t>
  </si>
  <si>
    <t>договор №54/01-19 крещенская купель</t>
  </si>
  <si>
    <t>мк №109 фейерверк 2018 г.</t>
  </si>
  <si>
    <t>МК №65 сертификаты</t>
  </si>
  <si>
    <t>МК №55 чайные наборы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</si>
  <si>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</si>
  <si>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</si>
  <si>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</si>
  <si>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</si>
  <si>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</si>
  <si>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</si>
  <si>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Социальное обеспечение населения</t>
  </si>
  <si>
    <t xml:space="preserve">Социальная поддержка граждан </t>
  </si>
  <si>
    <t>15 0 00 00000</t>
  </si>
  <si>
    <t>Социальное обслуживание граждан</t>
  </si>
  <si>
    <t>15 2 00 00000</t>
  </si>
  <si>
    <t>Поддержка социально ориентированных некоммерческих организаций</t>
  </si>
  <si>
    <t>15 2 00 10010</t>
  </si>
  <si>
    <t>Субсидии некоммерческим организациям (за исключением  государстенных (муниципальных) учреждений)</t>
  </si>
  <si>
    <t>Иные субсидии некоммерческим организациям</t>
  </si>
  <si>
    <t>Безв.переч.некоммерческим организациям и физическим лицам - производителям товаров, работ и услуг на производство</t>
  </si>
  <si>
    <t>поддержка НКО</t>
  </si>
  <si>
    <t>поддержка НКО МО "МР"</t>
  </si>
  <si>
    <t>Меры социальной поддержки отдельных категорий граждан</t>
  </si>
  <si>
    <t>15 3 00 00000</t>
  </si>
  <si>
    <t>ЦП "Социальная поддержка населения МО "Поселок Айхал" Мирнинского района РС (Я)"</t>
  </si>
  <si>
    <t>15 3 00 10010</t>
  </si>
  <si>
    <t>МК №68 день матери</t>
  </si>
  <si>
    <t>МК №68 день пожилого человека</t>
  </si>
  <si>
    <t>приобретение мед.оборудования</t>
  </si>
  <si>
    <t>МК №60 сертификаты</t>
  </si>
  <si>
    <t>МК №69 мягкая игрушка</t>
  </si>
  <si>
    <t>МК №70 сладкие подарки</t>
  </si>
  <si>
    <t>Пособия, компенсации, меры социальной поддержки по публичным нормативным обязательствам</t>
  </si>
  <si>
    <t>Пос.по соц.пом.нас-ю</t>
  </si>
  <si>
    <t>262</t>
  </si>
  <si>
    <t>1142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</si>
  <si>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</si>
  <si>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</si>
  <si>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Пособия по социальной помощи населению в натуральной форме</t>
  </si>
  <si>
    <t>соцвыплаты</t>
  </si>
  <si>
    <t>Доступная среда</t>
  </si>
  <si>
    <t>15 5 00 00000</t>
  </si>
  <si>
    <t>ЦП "Безбарьерная среда в МО "Поселок Айхал" Мирнинского района РС (Я)"</t>
  </si>
  <si>
    <t>15 5 00 10010</t>
  </si>
  <si>
    <t xml:space="preserve">Другие расходы по оплате транспортных услуг </t>
  </si>
  <si>
    <t xml:space="preserve">договор №56/01-19 </t>
  </si>
  <si>
    <t>МК №68 в кругу друзей</t>
  </si>
  <si>
    <t>Иные выплаты капитального характера физическим лицам</t>
  </si>
  <si>
    <t xml:space="preserve">Программа сноса АК "АЛРОСА" (ПАО) </t>
  </si>
  <si>
    <t>Подпрограмма "Обеспечение жильем молодых семей МО "Поселок Айхал" Мирнинского айона РС (Я)"</t>
  </si>
  <si>
    <t>20 3 00 S4001</t>
  </si>
  <si>
    <t>Обеспечение жильем молодых семей (за счет средств МБ)</t>
  </si>
  <si>
    <t>Межбюджетные трансферты</t>
  </si>
  <si>
    <t>Иные межбюджетные трансферты</t>
  </si>
  <si>
    <t>Переч.др.бюджетам</t>
  </si>
  <si>
    <t>Расходы в области социального обеспечения населения</t>
  </si>
  <si>
    <t>99 5 00 91012</t>
  </si>
  <si>
    <t>льготный проезд кз+январь</t>
  </si>
  <si>
    <t>Другие вопросы в области социальной политики</t>
  </si>
  <si>
    <t>06</t>
  </si>
  <si>
    <t>ЦП "Профилактика безнадзорности и правонарушений среди несовершеннолетних МО "Поселок Айхал"</t>
  </si>
  <si>
    <t>Меры социальной поддержки для семьи и дете из малообеспеченных и многодетных семей</t>
  </si>
  <si>
    <t>форма 18.12.2018 проезд на лечение</t>
  </si>
  <si>
    <t>форма 18.12.2018 проезд в ДОЛ</t>
  </si>
  <si>
    <t>МК №31 полиграфия приобретение буклетов</t>
  </si>
  <si>
    <t>320</t>
  </si>
  <si>
    <t>Пособия, компенсации и иные социальные выплаты гражданам, кроме публичных нормативных обязательств</t>
  </si>
  <si>
    <t xml:space="preserve">Другие выплаты по социальной помощи </t>
  </si>
  <si>
    <t>приобретение путевок в ДОЛ</t>
  </si>
  <si>
    <t>питание продленка</t>
  </si>
  <si>
    <t>поддержка клубов</t>
  </si>
  <si>
    <t>канцтовары</t>
  </si>
  <si>
    <t>льготный проезд средства МО "МР"</t>
  </si>
  <si>
    <t>ФИЗИЧЕСКАЯ КУЛЬТУРА И СПОРТ</t>
  </si>
  <si>
    <t>11</t>
  </si>
  <si>
    <t>Другие вопросы в области физической культуры и спорта</t>
  </si>
  <si>
    <t>ЦП "Развитие физической культуры и спорта МО"Поселок Айхал" Мирнинского района РС (Я)"</t>
  </si>
  <si>
    <t>14 0 00 00000</t>
  </si>
  <si>
    <t>Развитие массового спорта</t>
  </si>
  <si>
    <t>14 2 00 00000</t>
  </si>
  <si>
    <t>Организация и проведение физкультурно-оздоровиельных и спортивно-массовых мероприятий</t>
  </si>
  <si>
    <t>14 2 00 10010</t>
  </si>
  <si>
    <t>МК №54 организация мероприятий</t>
  </si>
  <si>
    <t>организация мероприятий кз</t>
  </si>
  <si>
    <t>мк №115 спорт.оборудование кз</t>
  </si>
  <si>
    <t>МК №51 спортивный инвентарь под.продукция</t>
  </si>
  <si>
    <t>МК №50 наградная продукция</t>
  </si>
  <si>
    <t>МК №72 под.продукция (гаджеты)</t>
  </si>
  <si>
    <t>Обслуживание госуд.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</si>
  <si>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</si>
  <si>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</si>
  <si>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99 5 00 91015</t>
  </si>
  <si>
    <t>Обслуживание внутреннего долгового обязательства</t>
  </si>
  <si>
    <t>231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</si>
  <si>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</si>
  <si>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</si>
  <si>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</si>
  <si>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</si>
  <si>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</si>
  <si>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</si>
  <si>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</si>
  <si>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</si>
  <si>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</si>
  <si>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</si>
  <si>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</si>
  <si>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</si>
  <si>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</si>
  <si>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</si>
  <si>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540</t>
  </si>
  <si>
    <t>КСП</t>
  </si>
  <si>
    <t>финорган</t>
  </si>
  <si>
    <t>библиотека</t>
  </si>
  <si>
    <t>Прогнозируемый объем поступления доходов в бюджет муниципального образования "Поселок Айхал" Мирнинского района Республики Саха (Якутия) на 2019 год</t>
  </si>
  <si>
    <t>Приложение №2</t>
  </si>
  <si>
    <t>Приложение №3</t>
  </si>
  <si>
    <t>Источники финансирования дефицита бюджета в 2019 году</t>
  </si>
  <si>
    <t>(руб.)</t>
  </si>
  <si>
    <t>№</t>
  </si>
  <si>
    <t>Сумма</t>
  </si>
  <si>
    <t>Источники финансирования дефицита, всего</t>
  </si>
  <si>
    <t>1</t>
  </si>
  <si>
    <t>Бюджетные кредиты от других уровней бюджетной системы</t>
  </si>
  <si>
    <t xml:space="preserve">            Привлечение основного долга</t>
  </si>
  <si>
    <t xml:space="preserve">            Погашение основного долга</t>
  </si>
  <si>
    <t>Кредиты кредитных организаций</t>
  </si>
  <si>
    <t>Изменение остатков средств на счетах</t>
  </si>
  <si>
    <t>Иные источники финансирования дефицита бюджета</t>
  </si>
  <si>
    <t xml:space="preserve">            в том числе</t>
  </si>
  <si>
    <t>Поступление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</si>
  <si>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</si>
  <si>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Погашение обязательств за счет прочих источников внутреннего финансирования дефицитов бюджетов</t>
  </si>
  <si>
    <t>Бюджетные кредиты, предоставленные из местного бюджета другим бюджетам бюджетной системы Российской Федерации</t>
  </si>
  <si>
    <t>4.4.1</t>
  </si>
  <si>
    <t xml:space="preserve">         предоставление кредита</t>
  </si>
  <si>
    <t>4.4.2</t>
  </si>
  <si>
    <t xml:space="preserve">         погашение кредита</t>
  </si>
  <si>
    <t>Исполнено на 30.06.2019 г.</t>
  </si>
  <si>
    <t>Приложение №1
к Постановлению №234 от 09.07.2019 г.</t>
  </si>
  <si>
    <t>к Постановлению №234 от 09.07.2019 г.</t>
  </si>
  <si>
    <t>к Постановлению №234</t>
  </si>
  <si>
    <t>от 09.07.2019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</si>
</sst>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241">
    <xf numFmtId="0" fontId="0" fillId="0" borderId="0" xfId="0"/>
    <xf numFmtId="0" fontId="0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justify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4" fontId="10" fillId="0" borderId="3" xfId="1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3" fillId="0" borderId="1" xfId="0" quotePrefix="1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right" vertical="top" wrapText="1"/>
    </xf>
    <xf numFmtId="4" fontId="8" fillId="3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justify"/>
    </xf>
    <xf numFmtId="4" fontId="10" fillId="0" borderId="3" xfId="0" applyNumberFormat="1" applyFont="1" applyBorder="1" applyAlignment="1">
      <alignment vertical="justify"/>
    </xf>
    <xf numFmtId="4" fontId="10" fillId="3" borderId="3" xfId="0" applyNumberFormat="1" applyFont="1" applyFill="1" applyBorder="1" applyAlignment="1">
      <alignment vertical="justify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quotePrefix="1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quotePrefix="1" applyFont="1" applyFill="1" applyBorder="1" applyAlignment="1">
      <alignment horizontal="center" vertical="top" wrapText="1"/>
    </xf>
    <xf numFmtId="0" fontId="8" fillId="0" borderId="0" xfId="0" applyFont="1" applyBorder="1"/>
    <xf numFmtId="0" fontId="18" fillId="0" borderId="2" xfId="0" applyFont="1" applyFill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17" fillId="0" borderId="3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justify" wrapText="1"/>
    </xf>
    <xf numFmtId="0" fontId="10" fillId="0" borderId="3" xfId="0" applyFont="1" applyFill="1" applyBorder="1" applyAlignment="1">
      <alignment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3" xfId="2" applyNumberFormat="1" applyFont="1" applyFill="1" applyBorder="1" applyAlignment="1">
      <alignment horizontal="left" vertical="center" wrapText="1" shrinkToFit="1"/>
    </xf>
    <xf numFmtId="0" fontId="15" fillId="0" borderId="3" xfId="2" applyNumberFormat="1" applyFont="1" applyFill="1" applyBorder="1" applyAlignment="1">
      <alignment horizontal="left" wrapText="1" shrinkToFit="1"/>
    </xf>
    <xf numFmtId="0" fontId="20" fillId="0" borderId="3" xfId="0" applyNumberFormat="1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8" fillId="4" borderId="3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justify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4" fontId="7" fillId="0" borderId="3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/>
    <xf numFmtId="4" fontId="3" fillId="0" borderId="3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="60" workbookViewId="0">
      <selection activeCell="A3" sqref="A3"/>
    </sheetView>
  </sheetViews>
  <sheetFormatPr defaultRowHeight="14.5"/>
  <cols>
    <col min="1" max="1" width="27.453125" style="1" customWidth="1"/>
    <col min="2" max="2" width="60.1796875" style="1" customWidth="1"/>
    <col min="3" max="4" width="16" style="1" hidden="1" customWidth="1"/>
    <col min="5" max="14" width="15.6328125" style="1" hidden="1" customWidth="1"/>
    <col min="15" max="15" width="15.6328125" style="1" customWidth="1"/>
    <col min="16" max="16" width="15.6328125" style="2" customWidth="1"/>
    <col min="17" max="17" width="8.7265625" style="2"/>
    <col min="18" max="16384" width="8.7265625" style="1"/>
  </cols>
  <sheetData>
    <row r="1" spans="1:17">
      <c r="A1" s="1" t="s">
        <v>0</v>
      </c>
    </row>
    <row r="2" spans="1:17" ht="44.5" customHeight="1">
      <c r="A2" s="235" t="s">
        <v>862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4" customHeight="1">
      <c r="A3" s="3"/>
      <c r="B3" s="3"/>
      <c r="C3" s="3" t="s">
        <v>1</v>
      </c>
    </row>
    <row r="4" spans="1:17" ht="40" customHeight="1">
      <c r="A4" s="234" t="s">
        <v>837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21.5" customHeight="1">
      <c r="A5" s="4" t="s">
        <v>0</v>
      </c>
      <c r="B5" s="4" t="s">
        <v>0</v>
      </c>
      <c r="C5" s="5" t="s">
        <v>2</v>
      </c>
    </row>
    <row r="6" spans="1:17" ht="33" customHeight="1">
      <c r="A6" s="6" t="s">
        <v>3</v>
      </c>
      <c r="B6" s="6" t="s">
        <v>4</v>
      </c>
      <c r="C6" s="7" t="s">
        <v>5</v>
      </c>
      <c r="D6" s="8" t="s">
        <v>6</v>
      </c>
      <c r="E6" s="9" t="s">
        <v>7</v>
      </c>
      <c r="F6" s="8" t="s">
        <v>6</v>
      </c>
      <c r="G6" s="9" t="s">
        <v>8</v>
      </c>
      <c r="H6" s="10" t="s">
        <v>6</v>
      </c>
      <c r="I6" s="11" t="s">
        <v>9</v>
      </c>
      <c r="J6" s="10" t="s">
        <v>6</v>
      </c>
      <c r="K6" s="11" t="s">
        <v>10</v>
      </c>
      <c r="L6" s="10" t="s">
        <v>6</v>
      </c>
      <c r="M6" s="11" t="s">
        <v>11</v>
      </c>
      <c r="N6" s="11" t="s">
        <v>6</v>
      </c>
      <c r="O6" s="11" t="s">
        <v>12</v>
      </c>
      <c r="P6" s="10" t="s">
        <v>13</v>
      </c>
      <c r="Q6" s="10" t="s">
        <v>127</v>
      </c>
    </row>
    <row r="7" spans="1:17" ht="14.5" customHeight="1">
      <c r="A7" s="12" t="s">
        <v>0</v>
      </c>
      <c r="B7" s="13" t="s">
        <v>14</v>
      </c>
      <c r="C7" s="14">
        <f>C8+C26</f>
        <v>166832537.63999999</v>
      </c>
      <c r="D7" s="14">
        <f t="shared" ref="D7:P7" si="0">D8+D26</f>
        <v>4149500</v>
      </c>
      <c r="E7" s="14">
        <f t="shared" si="0"/>
        <v>170982037.63999999</v>
      </c>
      <c r="F7" s="14">
        <f t="shared" si="0"/>
        <v>-1319734.1599999999</v>
      </c>
      <c r="G7" s="14">
        <f t="shared" si="0"/>
        <v>169662303.48000002</v>
      </c>
      <c r="H7" s="14">
        <f t="shared" si="0"/>
        <v>0</v>
      </c>
      <c r="I7" s="14">
        <f t="shared" si="0"/>
        <v>169662303.48000002</v>
      </c>
      <c r="J7" s="14">
        <f t="shared" si="0"/>
        <v>736683.15999999992</v>
      </c>
      <c r="K7" s="14">
        <f t="shared" si="0"/>
        <v>170398986.64000002</v>
      </c>
      <c r="L7" s="14">
        <f t="shared" si="0"/>
        <v>27906.97</v>
      </c>
      <c r="M7" s="14">
        <f t="shared" si="0"/>
        <v>170426893.61000001</v>
      </c>
      <c r="N7" s="14">
        <f t="shared" si="0"/>
        <v>329207.99</v>
      </c>
      <c r="O7" s="15">
        <f t="shared" si="0"/>
        <v>170756101.59999999</v>
      </c>
      <c r="P7" s="15">
        <f t="shared" si="0"/>
        <v>80971347.769999996</v>
      </c>
      <c r="Q7" s="23">
        <f>P7/O7*100</f>
        <v>47.41929981493557</v>
      </c>
    </row>
    <row r="8" spans="1:17" ht="14" customHeight="1">
      <c r="A8" s="13" t="s">
        <v>0</v>
      </c>
      <c r="B8" s="13" t="s">
        <v>15</v>
      </c>
      <c r="C8" s="14">
        <f>C9+C14+C20</f>
        <v>132497348.98</v>
      </c>
      <c r="D8" s="14">
        <f t="shared" ref="D8:E8" si="1">D9+D14+D20</f>
        <v>0</v>
      </c>
      <c r="E8" s="14">
        <f t="shared" si="1"/>
        <v>132497348.98</v>
      </c>
      <c r="F8" s="16"/>
      <c r="G8" s="17">
        <f t="shared" ref="G8:G71" si="2">E8+F8</f>
        <v>132497348.98</v>
      </c>
      <c r="H8" s="17"/>
      <c r="I8" s="17">
        <f t="shared" ref="I8:I71" si="3">G8+H8</f>
        <v>132497348.98</v>
      </c>
      <c r="J8" s="17"/>
      <c r="K8" s="14">
        <f t="shared" ref="K8:K71" si="4">I8+J8</f>
        <v>132497348.98</v>
      </c>
      <c r="L8" s="16"/>
      <c r="M8" s="17">
        <f>M9+M14+M20</f>
        <v>132497348.98</v>
      </c>
      <c r="N8" s="17">
        <f>N9+N14+N20</f>
        <v>0</v>
      </c>
      <c r="O8" s="17">
        <f>O9+O14+O20</f>
        <v>132497348.98</v>
      </c>
      <c r="P8" s="17">
        <f>P9+P14+P20</f>
        <v>67024720.75</v>
      </c>
      <c r="Q8" s="23">
        <f t="shared" ref="Q8:Q71" si="5">P8/O8*100</f>
        <v>50.585707009215064</v>
      </c>
    </row>
    <row r="9" spans="1:17" ht="13" customHeight="1">
      <c r="A9" s="12" t="s">
        <v>16</v>
      </c>
      <c r="B9" s="13" t="s">
        <v>17</v>
      </c>
      <c r="C9" s="14">
        <f>C10</f>
        <v>124463000</v>
      </c>
      <c r="D9" s="14">
        <f t="shared" ref="D9:E9" si="6">D10</f>
        <v>0</v>
      </c>
      <c r="E9" s="14">
        <f t="shared" si="6"/>
        <v>124463000</v>
      </c>
      <c r="F9" s="16"/>
      <c r="G9" s="17">
        <f t="shared" si="2"/>
        <v>124463000</v>
      </c>
      <c r="H9" s="17"/>
      <c r="I9" s="17">
        <f t="shared" si="3"/>
        <v>124463000</v>
      </c>
      <c r="J9" s="16"/>
      <c r="K9" s="14">
        <f t="shared" si="4"/>
        <v>124463000</v>
      </c>
      <c r="L9" s="16"/>
      <c r="M9" s="17">
        <f>M10</f>
        <v>124463000</v>
      </c>
      <c r="N9" s="17">
        <f>N10</f>
        <v>0</v>
      </c>
      <c r="O9" s="17">
        <f>O10</f>
        <v>124463000</v>
      </c>
      <c r="P9" s="17">
        <f>P10</f>
        <v>62344046.340000004</v>
      </c>
      <c r="Q9" s="23">
        <f t="shared" si="5"/>
        <v>50.090425540120364</v>
      </c>
    </row>
    <row r="10" spans="1:17" ht="28.75" customHeight="1">
      <c r="A10" s="12" t="s">
        <v>18</v>
      </c>
      <c r="B10" s="13" t="s">
        <v>19</v>
      </c>
      <c r="C10" s="14">
        <f>SUM(C11:C13)</f>
        <v>124463000</v>
      </c>
      <c r="D10" s="14">
        <f t="shared" ref="D10:E10" si="7">SUM(D11:D13)</f>
        <v>0</v>
      </c>
      <c r="E10" s="14">
        <f t="shared" si="7"/>
        <v>124463000</v>
      </c>
      <c r="F10" s="16"/>
      <c r="G10" s="17">
        <f t="shared" si="2"/>
        <v>124463000</v>
      </c>
      <c r="H10" s="17"/>
      <c r="I10" s="17">
        <f t="shared" si="3"/>
        <v>124463000</v>
      </c>
      <c r="J10" s="16"/>
      <c r="K10" s="14">
        <f t="shared" si="4"/>
        <v>124463000</v>
      </c>
      <c r="L10" s="16"/>
      <c r="M10" s="17">
        <f>SUM(M11:M13)</f>
        <v>124463000</v>
      </c>
      <c r="N10" s="17">
        <f>SUM(N11:N13)</f>
        <v>0</v>
      </c>
      <c r="O10" s="17">
        <f>SUM(O11:O13)</f>
        <v>124463000</v>
      </c>
      <c r="P10" s="17">
        <f>SUM(P11:P13)</f>
        <v>62344046.340000004</v>
      </c>
      <c r="Q10" s="23">
        <f t="shared" si="5"/>
        <v>50.090425540120364</v>
      </c>
    </row>
    <row r="11" spans="1:17" ht="54" customHeight="1">
      <c r="A11" s="18" t="s">
        <v>20</v>
      </c>
      <c r="B11" s="19" t="s">
        <v>21</v>
      </c>
      <c r="C11" s="20">
        <v>124313000</v>
      </c>
      <c r="D11" s="16"/>
      <c r="E11" s="21">
        <f t="shared" ref="E11:E64" si="8">C11+D11</f>
        <v>124313000</v>
      </c>
      <c r="F11" s="16"/>
      <c r="G11" s="21">
        <f t="shared" si="2"/>
        <v>124313000</v>
      </c>
      <c r="H11" s="16"/>
      <c r="I11" s="21">
        <f t="shared" si="3"/>
        <v>124313000</v>
      </c>
      <c r="J11" s="16"/>
      <c r="K11" s="22">
        <f t="shared" si="4"/>
        <v>124313000</v>
      </c>
      <c r="L11" s="16"/>
      <c r="M11" s="21">
        <f t="shared" ref="M11:M71" si="9">K11+L11</f>
        <v>124313000</v>
      </c>
      <c r="N11" s="21"/>
      <c r="O11" s="21">
        <f>M11+N11</f>
        <v>124313000</v>
      </c>
      <c r="P11" s="16">
        <v>62304499.920000002</v>
      </c>
      <c r="Q11" s="16">
        <f t="shared" si="5"/>
        <v>50.119054258203086</v>
      </c>
    </row>
    <row r="12" spans="1:17" ht="80" customHeight="1">
      <c r="A12" s="18" t="s">
        <v>22</v>
      </c>
      <c r="B12" s="19" t="s">
        <v>23</v>
      </c>
      <c r="C12" s="20">
        <v>50000</v>
      </c>
      <c r="D12" s="16"/>
      <c r="E12" s="21">
        <f t="shared" si="8"/>
        <v>50000</v>
      </c>
      <c r="F12" s="16"/>
      <c r="G12" s="21">
        <f t="shared" si="2"/>
        <v>50000</v>
      </c>
      <c r="H12" s="16"/>
      <c r="I12" s="21">
        <f t="shared" si="3"/>
        <v>50000</v>
      </c>
      <c r="J12" s="16"/>
      <c r="K12" s="22">
        <f t="shared" si="4"/>
        <v>50000</v>
      </c>
      <c r="L12" s="16"/>
      <c r="M12" s="21">
        <f t="shared" si="9"/>
        <v>50000</v>
      </c>
      <c r="N12" s="21"/>
      <c r="O12" s="21">
        <f t="shared" ref="O12:O13" si="10">M12+N12</f>
        <v>50000</v>
      </c>
      <c r="P12" s="16">
        <v>140.61000000000001</v>
      </c>
      <c r="Q12" s="16">
        <f t="shared" si="5"/>
        <v>0.28122000000000003</v>
      </c>
    </row>
    <row r="13" spans="1:17" ht="39" customHeight="1">
      <c r="A13" s="18" t="s">
        <v>24</v>
      </c>
      <c r="B13" s="19" t="s">
        <v>25</v>
      </c>
      <c r="C13" s="20">
        <v>100000</v>
      </c>
      <c r="D13" s="16"/>
      <c r="E13" s="21">
        <f t="shared" si="8"/>
        <v>100000</v>
      </c>
      <c r="F13" s="16"/>
      <c r="G13" s="21">
        <f t="shared" si="2"/>
        <v>100000</v>
      </c>
      <c r="H13" s="16"/>
      <c r="I13" s="21">
        <f t="shared" si="3"/>
        <v>100000</v>
      </c>
      <c r="J13" s="16"/>
      <c r="K13" s="22">
        <f t="shared" si="4"/>
        <v>100000</v>
      </c>
      <c r="L13" s="16"/>
      <c r="M13" s="21">
        <f t="shared" si="9"/>
        <v>100000</v>
      </c>
      <c r="N13" s="21"/>
      <c r="O13" s="21">
        <f t="shared" si="10"/>
        <v>100000</v>
      </c>
      <c r="P13" s="16">
        <v>39405.81</v>
      </c>
      <c r="Q13" s="16">
        <f t="shared" si="5"/>
        <v>39.405809999999995</v>
      </c>
    </row>
    <row r="14" spans="1:17" ht="25.5" customHeight="1">
      <c r="A14" s="12" t="s">
        <v>26</v>
      </c>
      <c r="B14" s="13" t="s">
        <v>27</v>
      </c>
      <c r="C14" s="14">
        <f>C15</f>
        <v>290708.98</v>
      </c>
      <c r="D14" s="14">
        <f t="shared" ref="D14:E14" si="11">D15</f>
        <v>0</v>
      </c>
      <c r="E14" s="14">
        <f t="shared" si="11"/>
        <v>290708.98</v>
      </c>
      <c r="F14" s="16"/>
      <c r="G14" s="17">
        <f t="shared" si="2"/>
        <v>290708.98</v>
      </c>
      <c r="H14" s="16"/>
      <c r="I14" s="21">
        <f t="shared" si="3"/>
        <v>290708.98</v>
      </c>
      <c r="J14" s="16"/>
      <c r="K14" s="22">
        <f t="shared" si="4"/>
        <v>290708.98</v>
      </c>
      <c r="L14" s="16"/>
      <c r="M14" s="17">
        <f>M15</f>
        <v>290708.98</v>
      </c>
      <c r="N14" s="17">
        <f t="shared" ref="N14:P14" si="12">N15</f>
        <v>0</v>
      </c>
      <c r="O14" s="17">
        <f t="shared" si="12"/>
        <v>290708.98</v>
      </c>
      <c r="P14" s="17">
        <f t="shared" si="12"/>
        <v>153430.30000000002</v>
      </c>
      <c r="Q14" s="23">
        <f t="shared" si="5"/>
        <v>52.777970601389754</v>
      </c>
    </row>
    <row r="15" spans="1:17" ht="26.5" customHeight="1">
      <c r="A15" s="12" t="s">
        <v>28</v>
      </c>
      <c r="B15" s="13" t="s">
        <v>29</v>
      </c>
      <c r="C15" s="14">
        <f>SUM(C16:C19)</f>
        <v>290708.98</v>
      </c>
      <c r="D15" s="14">
        <f t="shared" ref="D15:E15" si="13">SUM(D16:D19)</f>
        <v>0</v>
      </c>
      <c r="E15" s="14">
        <f t="shared" si="13"/>
        <v>290708.98</v>
      </c>
      <c r="F15" s="16"/>
      <c r="G15" s="17">
        <f t="shared" si="2"/>
        <v>290708.98</v>
      </c>
      <c r="H15" s="16"/>
      <c r="I15" s="21">
        <f t="shared" si="3"/>
        <v>290708.98</v>
      </c>
      <c r="J15" s="16"/>
      <c r="K15" s="22">
        <f t="shared" si="4"/>
        <v>290708.98</v>
      </c>
      <c r="L15" s="16"/>
      <c r="M15" s="17">
        <f>SUM(M16:M19)</f>
        <v>290708.98</v>
      </c>
      <c r="N15" s="17">
        <f t="shared" ref="N15:P15" si="14">SUM(N16:N19)</f>
        <v>0</v>
      </c>
      <c r="O15" s="17">
        <f t="shared" si="14"/>
        <v>290708.98</v>
      </c>
      <c r="P15" s="17">
        <f t="shared" si="14"/>
        <v>153430.30000000002</v>
      </c>
      <c r="Q15" s="23">
        <f t="shared" si="5"/>
        <v>52.777970601389754</v>
      </c>
    </row>
    <row r="16" spans="1:17" ht="54" customHeight="1">
      <c r="A16" s="18" t="s">
        <v>30</v>
      </c>
      <c r="B16" s="19" t="s">
        <v>31</v>
      </c>
      <c r="C16" s="20">
        <v>105418.67</v>
      </c>
      <c r="D16" s="16"/>
      <c r="E16" s="21">
        <f t="shared" si="8"/>
        <v>105418.67</v>
      </c>
      <c r="F16" s="16"/>
      <c r="G16" s="21">
        <f t="shared" si="2"/>
        <v>105418.67</v>
      </c>
      <c r="H16" s="16"/>
      <c r="I16" s="21">
        <f t="shared" si="3"/>
        <v>105418.67</v>
      </c>
      <c r="J16" s="16"/>
      <c r="K16" s="22">
        <f t="shared" si="4"/>
        <v>105418.67</v>
      </c>
      <c r="L16" s="16"/>
      <c r="M16" s="21">
        <f t="shared" si="9"/>
        <v>105418.67</v>
      </c>
      <c r="N16" s="21"/>
      <c r="O16" s="21">
        <f>M16+N16</f>
        <v>105418.67</v>
      </c>
      <c r="P16" s="16">
        <v>69650.91</v>
      </c>
      <c r="Q16" s="16">
        <f t="shared" si="5"/>
        <v>66.070753880693061</v>
      </c>
    </row>
    <row r="17" spans="1:17" ht="64" customHeight="1">
      <c r="A17" s="18" t="s">
        <v>32</v>
      </c>
      <c r="B17" s="19" t="s">
        <v>33</v>
      </c>
      <c r="C17" s="20">
        <v>738.62</v>
      </c>
      <c r="D17" s="16"/>
      <c r="E17" s="21">
        <f t="shared" si="8"/>
        <v>738.62</v>
      </c>
      <c r="F17" s="16"/>
      <c r="G17" s="21">
        <f t="shared" si="2"/>
        <v>738.62</v>
      </c>
      <c r="H17" s="16"/>
      <c r="I17" s="21">
        <f t="shared" si="3"/>
        <v>738.62</v>
      </c>
      <c r="J17" s="16"/>
      <c r="K17" s="22">
        <f t="shared" si="4"/>
        <v>738.62</v>
      </c>
      <c r="L17" s="16"/>
      <c r="M17" s="21">
        <f t="shared" si="9"/>
        <v>738.62</v>
      </c>
      <c r="N17" s="21"/>
      <c r="O17" s="21">
        <f t="shared" ref="O17:O19" si="15">M17+N17</f>
        <v>738.62</v>
      </c>
      <c r="P17" s="16">
        <v>528.44000000000005</v>
      </c>
      <c r="Q17" s="16">
        <f t="shared" si="5"/>
        <v>71.544231133735892</v>
      </c>
    </row>
    <row r="18" spans="1:17" ht="51" customHeight="1">
      <c r="A18" s="18" t="s">
        <v>34</v>
      </c>
      <c r="B18" s="19" t="s">
        <v>35</v>
      </c>
      <c r="C18" s="20">
        <v>204154.51</v>
      </c>
      <c r="D18" s="16"/>
      <c r="E18" s="21">
        <f t="shared" si="8"/>
        <v>204154.51</v>
      </c>
      <c r="F18" s="16"/>
      <c r="G18" s="21">
        <f t="shared" si="2"/>
        <v>204154.51</v>
      </c>
      <c r="H18" s="16"/>
      <c r="I18" s="21">
        <f t="shared" si="3"/>
        <v>204154.51</v>
      </c>
      <c r="J18" s="16"/>
      <c r="K18" s="22">
        <f t="shared" si="4"/>
        <v>204154.51</v>
      </c>
      <c r="L18" s="16"/>
      <c r="M18" s="21">
        <f t="shared" si="9"/>
        <v>204154.51</v>
      </c>
      <c r="N18" s="21"/>
      <c r="O18" s="21">
        <f t="shared" si="15"/>
        <v>204154.51</v>
      </c>
      <c r="P18" s="16">
        <v>96517.88</v>
      </c>
      <c r="Q18" s="16">
        <f t="shared" si="5"/>
        <v>47.276878673902431</v>
      </c>
    </row>
    <row r="19" spans="1:17" ht="53.5" customHeight="1">
      <c r="A19" s="18" t="s">
        <v>36</v>
      </c>
      <c r="B19" s="19" t="s">
        <v>37</v>
      </c>
      <c r="C19" s="20">
        <v>-19602.82</v>
      </c>
      <c r="D19" s="16"/>
      <c r="E19" s="21">
        <f t="shared" si="8"/>
        <v>-19602.82</v>
      </c>
      <c r="F19" s="16"/>
      <c r="G19" s="21">
        <f t="shared" si="2"/>
        <v>-19602.82</v>
      </c>
      <c r="H19" s="16"/>
      <c r="I19" s="21">
        <f t="shared" si="3"/>
        <v>-19602.82</v>
      </c>
      <c r="J19" s="16"/>
      <c r="K19" s="22">
        <f t="shared" si="4"/>
        <v>-19602.82</v>
      </c>
      <c r="L19" s="16"/>
      <c r="M19" s="21">
        <f t="shared" si="9"/>
        <v>-19602.82</v>
      </c>
      <c r="N19" s="21"/>
      <c r="O19" s="21">
        <f t="shared" si="15"/>
        <v>-19602.82</v>
      </c>
      <c r="P19" s="16">
        <v>-13266.93</v>
      </c>
      <c r="Q19" s="16">
        <f t="shared" si="5"/>
        <v>67.678680924479238</v>
      </c>
    </row>
    <row r="20" spans="1:17" ht="14" customHeight="1">
      <c r="A20" s="12" t="s">
        <v>38</v>
      </c>
      <c r="B20" s="13" t="s">
        <v>39</v>
      </c>
      <c r="C20" s="14">
        <f>C21+C23</f>
        <v>7743640</v>
      </c>
      <c r="D20" s="14">
        <f t="shared" ref="D20:E20" si="16">D21+D23</f>
        <v>0</v>
      </c>
      <c r="E20" s="14">
        <f t="shared" si="16"/>
        <v>7743640</v>
      </c>
      <c r="F20" s="16"/>
      <c r="G20" s="17">
        <f t="shared" si="2"/>
        <v>7743640</v>
      </c>
      <c r="H20" s="16"/>
      <c r="I20" s="17">
        <f t="shared" si="3"/>
        <v>7743640</v>
      </c>
      <c r="J20" s="16"/>
      <c r="K20" s="14">
        <f t="shared" si="4"/>
        <v>7743640</v>
      </c>
      <c r="L20" s="16"/>
      <c r="M20" s="17">
        <f>M21+M23</f>
        <v>7743640</v>
      </c>
      <c r="N20" s="17">
        <f t="shared" ref="N20:P20" si="17">N21+N23</f>
        <v>0</v>
      </c>
      <c r="O20" s="17">
        <f t="shared" si="17"/>
        <v>7743640</v>
      </c>
      <c r="P20" s="17">
        <f t="shared" si="17"/>
        <v>4527244.1100000003</v>
      </c>
      <c r="Q20" s="23">
        <f t="shared" si="5"/>
        <v>58.464031256618341</v>
      </c>
    </row>
    <row r="21" spans="1:17" ht="16" customHeight="1">
      <c r="A21" s="12" t="s">
        <v>40</v>
      </c>
      <c r="B21" s="13" t="s">
        <v>41</v>
      </c>
      <c r="C21" s="14">
        <f>C22</f>
        <v>1230000</v>
      </c>
      <c r="D21" s="14">
        <f t="shared" ref="D21:E21" si="18">D22</f>
        <v>0</v>
      </c>
      <c r="E21" s="14">
        <f t="shared" si="18"/>
        <v>1230000</v>
      </c>
      <c r="F21" s="16"/>
      <c r="G21" s="17">
        <f t="shared" si="2"/>
        <v>1230000</v>
      </c>
      <c r="H21" s="16"/>
      <c r="I21" s="17">
        <f t="shared" si="3"/>
        <v>1230000</v>
      </c>
      <c r="J21" s="16"/>
      <c r="K21" s="14">
        <f t="shared" si="4"/>
        <v>1230000</v>
      </c>
      <c r="L21" s="16"/>
      <c r="M21" s="17">
        <f>M22</f>
        <v>1230000</v>
      </c>
      <c r="N21" s="17">
        <f t="shared" ref="N21:P21" si="19">N22</f>
        <v>0</v>
      </c>
      <c r="O21" s="17">
        <f t="shared" si="19"/>
        <v>1230000</v>
      </c>
      <c r="P21" s="17">
        <f t="shared" si="19"/>
        <v>295059.17</v>
      </c>
      <c r="Q21" s="23">
        <f t="shared" si="5"/>
        <v>23.988550406504064</v>
      </c>
    </row>
    <row r="22" spans="1:17" ht="28" customHeight="1">
      <c r="A22" s="18" t="s">
        <v>42</v>
      </c>
      <c r="B22" s="19" t="s">
        <v>43</v>
      </c>
      <c r="C22" s="20">
        <v>1230000</v>
      </c>
      <c r="D22" s="16"/>
      <c r="E22" s="21">
        <f t="shared" si="8"/>
        <v>1230000</v>
      </c>
      <c r="F22" s="16"/>
      <c r="G22" s="21">
        <f t="shared" si="2"/>
        <v>1230000</v>
      </c>
      <c r="H22" s="16"/>
      <c r="I22" s="21">
        <f t="shared" si="3"/>
        <v>1230000</v>
      </c>
      <c r="J22" s="16"/>
      <c r="K22" s="22">
        <f t="shared" si="4"/>
        <v>1230000</v>
      </c>
      <c r="L22" s="16"/>
      <c r="M22" s="21">
        <f t="shared" si="9"/>
        <v>1230000</v>
      </c>
      <c r="N22" s="21"/>
      <c r="O22" s="21">
        <f>M22+N22</f>
        <v>1230000</v>
      </c>
      <c r="P22" s="16">
        <v>295059.17</v>
      </c>
      <c r="Q22" s="16">
        <f t="shared" si="5"/>
        <v>23.988550406504064</v>
      </c>
    </row>
    <row r="23" spans="1:17" ht="14" customHeight="1">
      <c r="A23" s="12" t="s">
        <v>44</v>
      </c>
      <c r="B23" s="13" t="s">
        <v>45</v>
      </c>
      <c r="C23" s="14">
        <f>SUM(C24:C25)</f>
        <v>6513640</v>
      </c>
      <c r="D23" s="14">
        <f t="shared" ref="D23:E23" si="20">SUM(D24:D25)</f>
        <v>0</v>
      </c>
      <c r="E23" s="14">
        <f t="shared" si="20"/>
        <v>6513640</v>
      </c>
      <c r="F23" s="16"/>
      <c r="G23" s="17">
        <f t="shared" si="2"/>
        <v>6513640</v>
      </c>
      <c r="H23" s="16"/>
      <c r="I23" s="17">
        <f t="shared" si="3"/>
        <v>6513640</v>
      </c>
      <c r="J23" s="16"/>
      <c r="K23" s="14">
        <f t="shared" si="4"/>
        <v>6513640</v>
      </c>
      <c r="L23" s="16"/>
      <c r="M23" s="17">
        <f>SUM(M24:M25)</f>
        <v>6513640</v>
      </c>
      <c r="N23" s="17">
        <f t="shared" ref="N23:P23" si="21">SUM(N24:N25)</f>
        <v>0</v>
      </c>
      <c r="O23" s="17">
        <f t="shared" si="21"/>
        <v>6513640</v>
      </c>
      <c r="P23" s="17">
        <f t="shared" si="21"/>
        <v>4232184.9400000004</v>
      </c>
      <c r="Q23" s="23">
        <f t="shared" si="5"/>
        <v>64.974191696194453</v>
      </c>
    </row>
    <row r="24" spans="1:17" ht="26" customHeight="1">
      <c r="A24" s="18" t="s">
        <v>46</v>
      </c>
      <c r="B24" s="19" t="s">
        <v>47</v>
      </c>
      <c r="C24" s="20">
        <v>6361940</v>
      </c>
      <c r="D24" s="16"/>
      <c r="E24" s="21">
        <f t="shared" si="8"/>
        <v>6361940</v>
      </c>
      <c r="F24" s="16"/>
      <c r="G24" s="21">
        <f t="shared" si="2"/>
        <v>6361940</v>
      </c>
      <c r="H24" s="16"/>
      <c r="I24" s="21">
        <f t="shared" si="3"/>
        <v>6361940</v>
      </c>
      <c r="J24" s="16"/>
      <c r="K24" s="22">
        <f t="shared" si="4"/>
        <v>6361940</v>
      </c>
      <c r="L24" s="16"/>
      <c r="M24" s="21">
        <f t="shared" si="9"/>
        <v>6361940</v>
      </c>
      <c r="N24" s="21"/>
      <c r="O24" s="21">
        <f>M24+N24</f>
        <v>6361940</v>
      </c>
      <c r="P24" s="16">
        <v>4223546.74</v>
      </c>
      <c r="Q24" s="16">
        <f t="shared" si="5"/>
        <v>66.387717268631903</v>
      </c>
    </row>
    <row r="25" spans="1:17" ht="26" customHeight="1">
      <c r="A25" s="18" t="s">
        <v>48</v>
      </c>
      <c r="B25" s="19" t="s">
        <v>49</v>
      </c>
      <c r="C25" s="20">
        <v>151700</v>
      </c>
      <c r="D25" s="16"/>
      <c r="E25" s="21">
        <f t="shared" si="8"/>
        <v>151700</v>
      </c>
      <c r="F25" s="16"/>
      <c r="G25" s="21">
        <f t="shared" si="2"/>
        <v>151700</v>
      </c>
      <c r="H25" s="16"/>
      <c r="I25" s="21">
        <f t="shared" si="3"/>
        <v>151700</v>
      </c>
      <c r="J25" s="16"/>
      <c r="K25" s="22">
        <f t="shared" si="4"/>
        <v>151700</v>
      </c>
      <c r="L25" s="16"/>
      <c r="M25" s="21">
        <f t="shared" si="9"/>
        <v>151700</v>
      </c>
      <c r="N25" s="21"/>
      <c r="O25" s="21">
        <f>M25+N25</f>
        <v>151700</v>
      </c>
      <c r="P25" s="16">
        <v>8638.2000000000007</v>
      </c>
      <c r="Q25" s="16">
        <f t="shared" si="5"/>
        <v>5.694264996704022</v>
      </c>
    </row>
    <row r="26" spans="1:17" ht="14.5" customHeight="1">
      <c r="A26" s="13" t="s">
        <v>0</v>
      </c>
      <c r="B26" s="13" t="s">
        <v>50</v>
      </c>
      <c r="C26" s="14">
        <f>C27+C34+C37</f>
        <v>34335188.659999996</v>
      </c>
      <c r="D26" s="14">
        <f t="shared" ref="D26:H26" si="22">D27+D34+D37</f>
        <v>4149500</v>
      </c>
      <c r="E26" s="14">
        <f t="shared" si="22"/>
        <v>38484688.659999996</v>
      </c>
      <c r="F26" s="14">
        <f t="shared" si="22"/>
        <v>-1319734.1599999999</v>
      </c>
      <c r="G26" s="14">
        <f t="shared" si="22"/>
        <v>37164954.5</v>
      </c>
      <c r="H26" s="14">
        <f t="shared" si="22"/>
        <v>0</v>
      </c>
      <c r="I26" s="14">
        <f>I27+I34+I37+I41</f>
        <v>37164954.5</v>
      </c>
      <c r="J26" s="14">
        <f t="shared" ref="J26:L26" si="23">J27+J34+J37+J41</f>
        <v>736683.15999999992</v>
      </c>
      <c r="K26" s="14">
        <f t="shared" si="23"/>
        <v>37901637.660000004</v>
      </c>
      <c r="L26" s="14">
        <f t="shared" si="23"/>
        <v>27906.97</v>
      </c>
      <c r="M26" s="14">
        <f>M27+M34+M37+M41+M44</f>
        <v>37929544.630000003</v>
      </c>
      <c r="N26" s="14">
        <f t="shared" ref="N26:P26" si="24">N27+N34+N37+N41+N44</f>
        <v>329207.99</v>
      </c>
      <c r="O26" s="14">
        <f t="shared" si="24"/>
        <v>38258752.619999997</v>
      </c>
      <c r="P26" s="14">
        <f t="shared" si="24"/>
        <v>13946627.020000001</v>
      </c>
      <c r="Q26" s="23">
        <f t="shared" si="5"/>
        <v>36.453428470402656</v>
      </c>
    </row>
    <row r="27" spans="1:17" ht="25.5" customHeight="1">
      <c r="A27" s="12" t="s">
        <v>51</v>
      </c>
      <c r="B27" s="13" t="s">
        <v>52</v>
      </c>
      <c r="C27" s="14">
        <f>C28+C32</f>
        <v>26702500</v>
      </c>
      <c r="D27" s="14">
        <f t="shared" ref="D27:G27" si="25">D28+D32</f>
        <v>0</v>
      </c>
      <c r="E27" s="14">
        <f t="shared" si="25"/>
        <v>26702500</v>
      </c>
      <c r="F27" s="14">
        <f t="shared" si="25"/>
        <v>-1319734.1599999999</v>
      </c>
      <c r="G27" s="14">
        <f t="shared" si="25"/>
        <v>25382765.840000004</v>
      </c>
      <c r="H27" s="16"/>
      <c r="I27" s="17">
        <f t="shared" si="3"/>
        <v>25382765.840000004</v>
      </c>
      <c r="J27" s="16"/>
      <c r="K27" s="14">
        <f t="shared" si="4"/>
        <v>25382765.840000004</v>
      </c>
      <c r="L27" s="16"/>
      <c r="M27" s="17">
        <f>M28+M32</f>
        <v>25382765.840000004</v>
      </c>
      <c r="N27" s="17">
        <f t="shared" ref="N27:P27" si="26">N28+N32</f>
        <v>0</v>
      </c>
      <c r="O27" s="17">
        <f t="shared" si="26"/>
        <v>25382765.840000004</v>
      </c>
      <c r="P27" s="17">
        <f t="shared" si="26"/>
        <v>11547377.430000002</v>
      </c>
      <c r="Q27" s="23">
        <f t="shared" si="5"/>
        <v>45.49298332100124</v>
      </c>
    </row>
    <row r="28" spans="1:17" ht="68.5" customHeight="1">
      <c r="A28" s="12" t="s">
        <v>53</v>
      </c>
      <c r="B28" s="13" t="s">
        <v>54</v>
      </c>
      <c r="C28" s="14">
        <f>SUM(C29:C31)</f>
        <v>26026000</v>
      </c>
      <c r="D28" s="14">
        <f t="shared" ref="D28:G28" si="27">SUM(D29:D31)</f>
        <v>0</v>
      </c>
      <c r="E28" s="14">
        <f t="shared" si="27"/>
        <v>26026000</v>
      </c>
      <c r="F28" s="14">
        <f t="shared" si="27"/>
        <v>-1319734.1599999999</v>
      </c>
      <c r="G28" s="14">
        <f t="shared" si="27"/>
        <v>24706265.840000004</v>
      </c>
      <c r="H28" s="16"/>
      <c r="I28" s="17">
        <f t="shared" si="3"/>
        <v>24706265.840000004</v>
      </c>
      <c r="J28" s="16"/>
      <c r="K28" s="14">
        <f t="shared" si="4"/>
        <v>24706265.840000004</v>
      </c>
      <c r="L28" s="16"/>
      <c r="M28" s="17">
        <f>SUM(M29:M31)</f>
        <v>24706265.840000004</v>
      </c>
      <c r="N28" s="17">
        <f t="shared" ref="N28:P28" si="28">SUM(N29:N31)</f>
        <v>0</v>
      </c>
      <c r="O28" s="17">
        <f t="shared" si="28"/>
        <v>24706265.840000004</v>
      </c>
      <c r="P28" s="17">
        <f t="shared" si="28"/>
        <v>11183752.960000001</v>
      </c>
      <c r="Q28" s="23">
        <f t="shared" si="5"/>
        <v>45.266868868112205</v>
      </c>
    </row>
    <row r="29" spans="1:17" ht="67.5" customHeight="1">
      <c r="A29" s="18" t="s">
        <v>55</v>
      </c>
      <c r="B29" s="19" t="s">
        <v>56</v>
      </c>
      <c r="C29" s="20">
        <v>7322000</v>
      </c>
      <c r="D29" s="16"/>
      <c r="E29" s="21">
        <f t="shared" si="8"/>
        <v>7322000</v>
      </c>
      <c r="F29" s="16">
        <v>-119693.92</v>
      </c>
      <c r="G29" s="21">
        <f t="shared" si="2"/>
        <v>7202306.0800000001</v>
      </c>
      <c r="H29" s="16"/>
      <c r="I29" s="21">
        <f t="shared" si="3"/>
        <v>7202306.0800000001</v>
      </c>
      <c r="J29" s="16"/>
      <c r="K29" s="22">
        <f t="shared" si="4"/>
        <v>7202306.0800000001</v>
      </c>
      <c r="L29" s="16"/>
      <c r="M29" s="21">
        <f t="shared" si="9"/>
        <v>7202306.0800000001</v>
      </c>
      <c r="N29" s="21"/>
      <c r="O29" s="21">
        <f>M29+N29</f>
        <v>7202306.0800000001</v>
      </c>
      <c r="P29" s="16">
        <v>3512590.51</v>
      </c>
      <c r="Q29" s="16">
        <f t="shared" si="5"/>
        <v>48.770358701556319</v>
      </c>
    </row>
    <row r="30" spans="1:17" ht="52.5" customHeight="1">
      <c r="A30" s="18" t="s">
        <v>57</v>
      </c>
      <c r="B30" s="19" t="s">
        <v>58</v>
      </c>
      <c r="C30" s="20">
        <v>352000</v>
      </c>
      <c r="D30" s="16"/>
      <c r="E30" s="21">
        <f t="shared" si="8"/>
        <v>352000</v>
      </c>
      <c r="F30" s="16"/>
      <c r="G30" s="21">
        <f t="shared" si="2"/>
        <v>352000</v>
      </c>
      <c r="H30" s="16"/>
      <c r="I30" s="21">
        <f t="shared" si="3"/>
        <v>352000</v>
      </c>
      <c r="J30" s="16"/>
      <c r="K30" s="22">
        <f t="shared" si="4"/>
        <v>352000</v>
      </c>
      <c r="L30" s="16"/>
      <c r="M30" s="21">
        <f t="shared" si="9"/>
        <v>352000</v>
      </c>
      <c r="N30" s="21"/>
      <c r="O30" s="21">
        <f t="shared" ref="O30:O31" si="29">M30+N30</f>
        <v>352000</v>
      </c>
      <c r="P30" s="16">
        <v>254701.29</v>
      </c>
      <c r="Q30" s="16">
        <f t="shared" si="5"/>
        <v>72.358321022727282</v>
      </c>
    </row>
    <row r="31" spans="1:17" ht="52.5" customHeight="1">
      <c r="A31" s="18" t="s">
        <v>59</v>
      </c>
      <c r="B31" s="19" t="s">
        <v>60</v>
      </c>
      <c r="C31" s="20">
        <v>18352000</v>
      </c>
      <c r="D31" s="16"/>
      <c r="E31" s="21">
        <f t="shared" si="8"/>
        <v>18352000</v>
      </c>
      <c r="F31" s="16">
        <v>-1200040.24</v>
      </c>
      <c r="G31" s="21">
        <f t="shared" si="2"/>
        <v>17151959.760000002</v>
      </c>
      <c r="H31" s="16"/>
      <c r="I31" s="21">
        <f t="shared" si="3"/>
        <v>17151959.760000002</v>
      </c>
      <c r="J31" s="16"/>
      <c r="K31" s="22">
        <f t="shared" si="4"/>
        <v>17151959.760000002</v>
      </c>
      <c r="L31" s="16"/>
      <c r="M31" s="21">
        <f t="shared" si="9"/>
        <v>17151959.760000002</v>
      </c>
      <c r="N31" s="21"/>
      <c r="O31" s="21">
        <f t="shared" si="29"/>
        <v>17151959.760000002</v>
      </c>
      <c r="P31" s="16">
        <v>7416461.1600000001</v>
      </c>
      <c r="Q31" s="16">
        <f t="shared" si="5"/>
        <v>43.239730408509303</v>
      </c>
    </row>
    <row r="32" spans="1:17" ht="65.5" customHeight="1">
      <c r="A32" s="12" t="s">
        <v>61</v>
      </c>
      <c r="B32" s="13" t="s">
        <v>62</v>
      </c>
      <c r="C32" s="14">
        <f>C33</f>
        <v>676500</v>
      </c>
      <c r="D32" s="14">
        <f t="shared" ref="D32:E32" si="30">D33</f>
        <v>0</v>
      </c>
      <c r="E32" s="14">
        <f t="shared" si="30"/>
        <v>676500</v>
      </c>
      <c r="F32" s="16"/>
      <c r="G32" s="17">
        <f t="shared" si="2"/>
        <v>676500</v>
      </c>
      <c r="H32" s="16"/>
      <c r="I32" s="17">
        <f t="shared" si="3"/>
        <v>676500</v>
      </c>
      <c r="J32" s="23"/>
      <c r="K32" s="14">
        <f t="shared" si="4"/>
        <v>676500</v>
      </c>
      <c r="L32" s="16"/>
      <c r="M32" s="17">
        <f>M33</f>
        <v>676500</v>
      </c>
      <c r="N32" s="17">
        <f t="shared" ref="N32:P32" si="31">N33</f>
        <v>0</v>
      </c>
      <c r="O32" s="17">
        <f t="shared" si="31"/>
        <v>676500</v>
      </c>
      <c r="P32" s="17">
        <f t="shared" si="31"/>
        <v>363624.47</v>
      </c>
      <c r="Q32" s="23">
        <f t="shared" si="5"/>
        <v>53.75084552845528</v>
      </c>
    </row>
    <row r="33" spans="1:17" ht="65">
      <c r="A33" s="18" t="s">
        <v>63</v>
      </c>
      <c r="B33" s="19" t="s">
        <v>64</v>
      </c>
      <c r="C33" s="20">
        <v>676500</v>
      </c>
      <c r="D33" s="16"/>
      <c r="E33" s="21">
        <f t="shared" si="8"/>
        <v>676500</v>
      </c>
      <c r="F33" s="16"/>
      <c r="G33" s="21">
        <f t="shared" si="2"/>
        <v>676500</v>
      </c>
      <c r="H33" s="16"/>
      <c r="I33" s="21">
        <f t="shared" si="3"/>
        <v>676500</v>
      </c>
      <c r="J33" s="16"/>
      <c r="K33" s="22">
        <f t="shared" si="4"/>
        <v>676500</v>
      </c>
      <c r="L33" s="16"/>
      <c r="M33" s="21">
        <f t="shared" si="9"/>
        <v>676500</v>
      </c>
      <c r="N33" s="21"/>
      <c r="O33" s="21">
        <f>M33+N33</f>
        <v>676500</v>
      </c>
      <c r="P33" s="16">
        <v>363624.47</v>
      </c>
      <c r="Q33" s="16">
        <f t="shared" si="5"/>
        <v>53.75084552845528</v>
      </c>
    </row>
    <row r="34" spans="1:17" ht="26">
      <c r="A34" s="12" t="s">
        <v>65</v>
      </c>
      <c r="B34" s="13" t="s">
        <v>66</v>
      </c>
      <c r="C34" s="14">
        <f>C36</f>
        <v>6162688.6600000001</v>
      </c>
      <c r="D34" s="14">
        <f t="shared" ref="D34:E34" si="32">D36</f>
        <v>4149500</v>
      </c>
      <c r="E34" s="14">
        <f t="shared" si="32"/>
        <v>10312188.66</v>
      </c>
      <c r="F34" s="16"/>
      <c r="G34" s="17">
        <f t="shared" si="2"/>
        <v>10312188.66</v>
      </c>
      <c r="H34" s="16"/>
      <c r="I34" s="17">
        <f>I35</f>
        <v>10312188.66</v>
      </c>
      <c r="J34" s="17">
        <f t="shared" ref="J34:K35" si="33">J35</f>
        <v>647552.02</v>
      </c>
      <c r="K34" s="17">
        <f t="shared" si="33"/>
        <v>10959740.68</v>
      </c>
      <c r="L34" s="16"/>
      <c r="M34" s="17">
        <f>M35</f>
        <v>10959740.68</v>
      </c>
      <c r="N34" s="17">
        <f t="shared" ref="N34:P35" si="34">N35</f>
        <v>0</v>
      </c>
      <c r="O34" s="17">
        <f t="shared" si="34"/>
        <v>10959740.68</v>
      </c>
      <c r="P34" s="17">
        <f t="shared" si="34"/>
        <v>1920895.25</v>
      </c>
      <c r="Q34" s="23">
        <f t="shared" si="5"/>
        <v>17.526831209659608</v>
      </c>
    </row>
    <row r="35" spans="1:17">
      <c r="A35" s="12" t="s">
        <v>67</v>
      </c>
      <c r="B35" s="13" t="s">
        <v>68</v>
      </c>
      <c r="C35" s="14">
        <f>C36</f>
        <v>6162688.6600000001</v>
      </c>
      <c r="D35" s="14">
        <f t="shared" ref="D35:E35" si="35">D36</f>
        <v>4149500</v>
      </c>
      <c r="E35" s="14">
        <f t="shared" si="35"/>
        <v>10312188.66</v>
      </c>
      <c r="F35" s="16"/>
      <c r="G35" s="17">
        <f t="shared" si="2"/>
        <v>10312188.66</v>
      </c>
      <c r="H35" s="16"/>
      <c r="I35" s="17">
        <f>I36</f>
        <v>10312188.66</v>
      </c>
      <c r="J35" s="17">
        <f t="shared" si="33"/>
        <v>647552.02</v>
      </c>
      <c r="K35" s="17">
        <f t="shared" si="33"/>
        <v>10959740.68</v>
      </c>
      <c r="L35" s="16"/>
      <c r="M35" s="17">
        <f>M36</f>
        <v>10959740.68</v>
      </c>
      <c r="N35" s="17">
        <f t="shared" si="34"/>
        <v>0</v>
      </c>
      <c r="O35" s="17">
        <f t="shared" si="34"/>
        <v>10959740.68</v>
      </c>
      <c r="P35" s="17">
        <f t="shared" si="34"/>
        <v>1920895.25</v>
      </c>
      <c r="Q35" s="23">
        <f t="shared" si="5"/>
        <v>17.526831209659608</v>
      </c>
    </row>
    <row r="36" spans="1:17">
      <c r="A36" s="18" t="s">
        <v>69</v>
      </c>
      <c r="B36" s="19" t="s">
        <v>70</v>
      </c>
      <c r="C36" s="20">
        <v>6162688.6600000001</v>
      </c>
      <c r="D36" s="16">
        <v>4149500</v>
      </c>
      <c r="E36" s="21">
        <f t="shared" si="8"/>
        <v>10312188.66</v>
      </c>
      <c r="F36" s="16"/>
      <c r="G36" s="21">
        <f t="shared" si="2"/>
        <v>10312188.66</v>
      </c>
      <c r="H36" s="16"/>
      <c r="I36" s="21">
        <f t="shared" si="3"/>
        <v>10312188.66</v>
      </c>
      <c r="J36" s="16">
        <v>647552.02</v>
      </c>
      <c r="K36" s="22">
        <f t="shared" si="4"/>
        <v>10959740.68</v>
      </c>
      <c r="L36" s="16"/>
      <c r="M36" s="21">
        <f t="shared" si="9"/>
        <v>10959740.68</v>
      </c>
      <c r="N36" s="21"/>
      <c r="O36" s="21">
        <f>M36+N36</f>
        <v>10959740.68</v>
      </c>
      <c r="P36" s="16">
        <v>1920895.25</v>
      </c>
      <c r="Q36" s="16">
        <f t="shared" si="5"/>
        <v>17.526831209659608</v>
      </c>
    </row>
    <row r="37" spans="1:17" ht="26">
      <c r="A37" s="12" t="s">
        <v>71</v>
      </c>
      <c r="B37" s="13" t="s">
        <v>72</v>
      </c>
      <c r="C37" s="14">
        <f>C38</f>
        <v>1470000</v>
      </c>
      <c r="D37" s="14">
        <f t="shared" ref="D37:E37" si="36">D38</f>
        <v>0</v>
      </c>
      <c r="E37" s="14">
        <f t="shared" si="36"/>
        <v>1470000</v>
      </c>
      <c r="F37" s="16"/>
      <c r="G37" s="17">
        <f t="shared" si="2"/>
        <v>1470000</v>
      </c>
      <c r="H37" s="16"/>
      <c r="I37" s="17">
        <f>SUM(I38:I39)</f>
        <v>1470000</v>
      </c>
      <c r="J37" s="17">
        <f t="shared" ref="J37:N37" si="37">SUM(J38:J39)</f>
        <v>31394.94</v>
      </c>
      <c r="K37" s="17">
        <f t="shared" si="37"/>
        <v>1501394.94</v>
      </c>
      <c r="L37" s="17">
        <f t="shared" si="37"/>
        <v>27906.97</v>
      </c>
      <c r="M37" s="17">
        <f t="shared" si="37"/>
        <v>1529301.91</v>
      </c>
      <c r="N37" s="17">
        <f t="shared" si="37"/>
        <v>0</v>
      </c>
      <c r="O37" s="17">
        <f>SUM(O38:O40)</f>
        <v>1529301.91</v>
      </c>
      <c r="P37" s="17">
        <f>SUM(P38:P40)</f>
        <v>90943.950000000012</v>
      </c>
      <c r="Q37" s="23">
        <f t="shared" si="5"/>
        <v>5.9467623368102647</v>
      </c>
    </row>
    <row r="38" spans="1:17" ht="65">
      <c r="A38" s="18" t="s">
        <v>73</v>
      </c>
      <c r="B38" s="19" t="s">
        <v>74</v>
      </c>
      <c r="C38" s="20">
        <v>1470000</v>
      </c>
      <c r="D38" s="16"/>
      <c r="E38" s="21">
        <f t="shared" si="8"/>
        <v>1470000</v>
      </c>
      <c r="F38" s="16"/>
      <c r="G38" s="21">
        <f t="shared" si="2"/>
        <v>1470000</v>
      </c>
      <c r="H38" s="21"/>
      <c r="I38" s="16">
        <f t="shared" si="3"/>
        <v>1470000</v>
      </c>
      <c r="J38" s="16"/>
      <c r="K38" s="22">
        <f t="shared" si="4"/>
        <v>1470000</v>
      </c>
      <c r="L38" s="16"/>
      <c r="M38" s="21">
        <f t="shared" si="9"/>
        <v>1470000</v>
      </c>
      <c r="N38" s="21"/>
      <c r="O38" s="21">
        <f>M38+N38</f>
        <v>1470000</v>
      </c>
      <c r="P38" s="16"/>
      <c r="Q38" s="16">
        <f t="shared" si="5"/>
        <v>0</v>
      </c>
    </row>
    <row r="39" spans="1:17" ht="39">
      <c r="A39" s="24" t="s">
        <v>75</v>
      </c>
      <c r="B39" s="25" t="s">
        <v>76</v>
      </c>
      <c r="C39" s="20"/>
      <c r="D39" s="26"/>
      <c r="E39" s="26"/>
      <c r="F39" s="26"/>
      <c r="G39" s="26"/>
      <c r="H39" s="26"/>
      <c r="I39" s="16"/>
      <c r="J39" s="16">
        <v>31394.94</v>
      </c>
      <c r="K39" s="22">
        <f t="shared" si="4"/>
        <v>31394.94</v>
      </c>
      <c r="L39" s="16">
        <v>27906.97</v>
      </c>
      <c r="M39" s="21">
        <f t="shared" si="9"/>
        <v>59301.91</v>
      </c>
      <c r="N39" s="21"/>
      <c r="O39" s="21">
        <f>M39+N39</f>
        <v>59301.91</v>
      </c>
      <c r="P39" s="16">
        <v>82492.88</v>
      </c>
      <c r="Q39" s="16">
        <f t="shared" si="5"/>
        <v>139.10661562165535</v>
      </c>
    </row>
    <row r="40" spans="1:17" ht="39">
      <c r="A40" s="27" t="s">
        <v>77</v>
      </c>
      <c r="B40" s="28" t="s">
        <v>78</v>
      </c>
      <c r="C40" s="29"/>
      <c r="D40" s="26"/>
      <c r="E40" s="26"/>
      <c r="F40" s="26"/>
      <c r="G40" s="26"/>
      <c r="H40" s="26"/>
      <c r="I40" s="16"/>
      <c r="J40" s="16"/>
      <c r="K40" s="30"/>
      <c r="L40" s="16"/>
      <c r="M40" s="21"/>
      <c r="N40" s="21"/>
      <c r="O40" s="21"/>
      <c r="P40" s="16">
        <v>8451.07</v>
      </c>
      <c r="Q40" s="16" t="e">
        <f t="shared" si="5"/>
        <v>#DIV/0!</v>
      </c>
    </row>
    <row r="41" spans="1:17">
      <c r="A41" s="31" t="s">
        <v>79</v>
      </c>
      <c r="B41" s="32" t="s">
        <v>80</v>
      </c>
      <c r="C41" s="29"/>
      <c r="D41" s="26"/>
      <c r="E41" s="26"/>
      <c r="F41" s="26"/>
      <c r="G41" s="26"/>
      <c r="H41" s="26"/>
      <c r="I41" s="23">
        <f>SUM(I42:I43)</f>
        <v>0</v>
      </c>
      <c r="J41" s="23">
        <f t="shared" ref="J41:K41" si="38">SUM(J42:J43)</f>
        <v>57736.2</v>
      </c>
      <c r="K41" s="17">
        <f t="shared" si="38"/>
        <v>57736.2</v>
      </c>
      <c r="L41" s="16"/>
      <c r="M41" s="17">
        <f>SUM(M42:M43)</f>
        <v>57736.2</v>
      </c>
      <c r="N41" s="17">
        <f>SUM(N42:N43)</f>
        <v>326572.99</v>
      </c>
      <c r="O41" s="17">
        <f>SUM(O42:O43)</f>
        <v>384309.19</v>
      </c>
      <c r="P41" s="17">
        <f>SUM(P42:P43)</f>
        <v>384775.39</v>
      </c>
      <c r="Q41" s="23">
        <f t="shared" si="5"/>
        <v>100.121308574484</v>
      </c>
    </row>
    <row r="42" spans="1:17" ht="52">
      <c r="A42" s="27" t="s">
        <v>81</v>
      </c>
      <c r="B42" s="33" t="s">
        <v>82</v>
      </c>
      <c r="C42" s="29"/>
      <c r="D42" s="26"/>
      <c r="E42" s="26"/>
      <c r="F42" s="26"/>
      <c r="G42" s="26"/>
      <c r="H42" s="26"/>
      <c r="I42" s="16"/>
      <c r="J42" s="16">
        <v>1031.06</v>
      </c>
      <c r="K42" s="22">
        <f>I42+J42</f>
        <v>1031.06</v>
      </c>
      <c r="L42" s="16"/>
      <c r="M42" s="21">
        <f t="shared" si="9"/>
        <v>1031.06</v>
      </c>
      <c r="N42" s="21">
        <v>11844.64</v>
      </c>
      <c r="O42" s="21">
        <f>M42+N42</f>
        <v>12875.699999999999</v>
      </c>
      <c r="P42" s="16">
        <v>13342.01</v>
      </c>
      <c r="Q42" s="16">
        <f t="shared" si="5"/>
        <v>103.62162833865345</v>
      </c>
    </row>
    <row r="43" spans="1:17" ht="26">
      <c r="A43" s="34" t="s">
        <v>83</v>
      </c>
      <c r="B43" s="35" t="s">
        <v>84</v>
      </c>
      <c r="C43" s="20"/>
      <c r="D43" s="26"/>
      <c r="E43" s="26"/>
      <c r="F43" s="26"/>
      <c r="G43" s="26"/>
      <c r="H43" s="26"/>
      <c r="I43" s="16"/>
      <c r="J43" s="36">
        <v>56705.14</v>
      </c>
      <c r="K43" s="22">
        <f>I43+J43</f>
        <v>56705.14</v>
      </c>
      <c r="L43" s="16"/>
      <c r="M43" s="21">
        <f t="shared" si="9"/>
        <v>56705.14</v>
      </c>
      <c r="N43" s="21">
        <v>314728.34999999998</v>
      </c>
      <c r="O43" s="21">
        <f>M43+N43</f>
        <v>371433.49</v>
      </c>
      <c r="P43" s="16">
        <v>371433.38</v>
      </c>
      <c r="Q43" s="16">
        <f t="shared" si="5"/>
        <v>99.999970385007558</v>
      </c>
    </row>
    <row r="44" spans="1:17">
      <c r="A44" s="31" t="s">
        <v>85</v>
      </c>
      <c r="B44" s="37" t="s">
        <v>86</v>
      </c>
      <c r="C44" s="38"/>
      <c r="D44" s="39"/>
      <c r="E44" s="39"/>
      <c r="F44" s="39"/>
      <c r="G44" s="39"/>
      <c r="H44" s="39"/>
      <c r="I44" s="23"/>
      <c r="J44" s="40"/>
      <c r="K44" s="41"/>
      <c r="L44" s="17"/>
      <c r="M44" s="17">
        <f>M45</f>
        <v>0</v>
      </c>
      <c r="N44" s="17">
        <f>N45</f>
        <v>2635</v>
      </c>
      <c r="O44" s="17">
        <f>O45</f>
        <v>2635</v>
      </c>
      <c r="P44" s="17">
        <f>P45</f>
        <v>2635</v>
      </c>
      <c r="Q44" s="23">
        <f t="shared" si="5"/>
        <v>100</v>
      </c>
    </row>
    <row r="45" spans="1:17">
      <c r="A45" s="27" t="s">
        <v>87</v>
      </c>
      <c r="B45" s="28" t="s">
        <v>88</v>
      </c>
      <c r="C45" s="29"/>
      <c r="D45" s="26"/>
      <c r="E45" s="26"/>
      <c r="F45" s="26"/>
      <c r="G45" s="26"/>
      <c r="H45" s="26"/>
      <c r="I45" s="16"/>
      <c r="J45" s="36"/>
      <c r="K45" s="30"/>
      <c r="L45" s="21"/>
      <c r="M45" s="21"/>
      <c r="N45" s="21">
        <v>2635</v>
      </c>
      <c r="O45" s="21">
        <f>M45+N45</f>
        <v>2635</v>
      </c>
      <c r="P45" s="16">
        <v>2635</v>
      </c>
      <c r="Q45" s="16">
        <f t="shared" si="5"/>
        <v>100</v>
      </c>
    </row>
    <row r="46" spans="1:17">
      <c r="A46" s="42" t="s">
        <v>0</v>
      </c>
      <c r="B46" s="43" t="s">
        <v>89</v>
      </c>
      <c r="C46" s="14">
        <f t="shared" ref="C46:P46" si="39">C47+C63</f>
        <v>120969420</v>
      </c>
      <c r="D46" s="14">
        <f t="shared" si="39"/>
        <v>0</v>
      </c>
      <c r="E46" s="14">
        <f t="shared" si="39"/>
        <v>120969420</v>
      </c>
      <c r="F46" s="14">
        <f t="shared" si="39"/>
        <v>0</v>
      </c>
      <c r="G46" s="14">
        <f t="shared" si="39"/>
        <v>120969420</v>
      </c>
      <c r="H46" s="14">
        <f t="shared" si="39"/>
        <v>13401319.91</v>
      </c>
      <c r="I46" s="44">
        <f t="shared" si="39"/>
        <v>134370739.91</v>
      </c>
      <c r="J46" s="44">
        <f t="shared" si="39"/>
        <v>4500000</v>
      </c>
      <c r="K46" s="15">
        <f t="shared" si="39"/>
        <v>138870739.91</v>
      </c>
      <c r="L46" s="15">
        <f t="shared" si="39"/>
        <v>251298</v>
      </c>
      <c r="M46" s="15">
        <f t="shared" si="39"/>
        <v>139122037.91</v>
      </c>
      <c r="N46" s="15">
        <f t="shared" si="39"/>
        <v>0</v>
      </c>
      <c r="O46" s="15">
        <f t="shared" si="39"/>
        <v>143427379.27000001</v>
      </c>
      <c r="P46" s="15">
        <f t="shared" si="39"/>
        <v>104665679.91</v>
      </c>
      <c r="Q46" s="23">
        <f t="shared" si="5"/>
        <v>72.974686174086983</v>
      </c>
    </row>
    <row r="47" spans="1:17" ht="26">
      <c r="A47" s="12" t="s">
        <v>90</v>
      </c>
      <c r="B47" s="13" t="s">
        <v>91</v>
      </c>
      <c r="C47" s="14">
        <f>SUM(C49:C51)</f>
        <v>3446420</v>
      </c>
      <c r="D47" s="14">
        <f t="shared" ref="D47" si="40">SUM(D49:D51)</f>
        <v>0</v>
      </c>
      <c r="E47" s="14">
        <f>SUM(E48:E51)</f>
        <v>3446420</v>
      </c>
      <c r="F47" s="14">
        <f t="shared" ref="F47" si="41">SUM(F48:F51)</f>
        <v>0</v>
      </c>
      <c r="G47" s="14">
        <f>SUM(G48:G52)</f>
        <v>3446420</v>
      </c>
      <c r="H47" s="14">
        <f t="shared" ref="H47:P47" si="42">SUM(H48:H52)</f>
        <v>13401319.91</v>
      </c>
      <c r="I47" s="45">
        <f t="shared" si="42"/>
        <v>16847739.91</v>
      </c>
      <c r="J47" s="45">
        <f t="shared" si="42"/>
        <v>4500000</v>
      </c>
      <c r="K47" s="45">
        <f t="shared" si="42"/>
        <v>21347739.91</v>
      </c>
      <c r="L47" s="45">
        <f t="shared" si="42"/>
        <v>251298</v>
      </c>
      <c r="M47" s="45">
        <f t="shared" si="42"/>
        <v>21599037.91</v>
      </c>
      <c r="N47" s="45">
        <f t="shared" si="42"/>
        <v>0</v>
      </c>
      <c r="O47" s="15">
        <f t="shared" si="42"/>
        <v>25904379.27</v>
      </c>
      <c r="P47" s="15">
        <f t="shared" si="42"/>
        <v>15809679.91</v>
      </c>
      <c r="Q47" s="23">
        <f t="shared" si="5"/>
        <v>61.03091583556791</v>
      </c>
    </row>
    <row r="48" spans="1:17" ht="39">
      <c r="A48" s="46" t="s">
        <v>92</v>
      </c>
      <c r="B48" s="47" t="s">
        <v>93</v>
      </c>
      <c r="C48" s="22"/>
      <c r="D48" s="30"/>
      <c r="E48" s="30"/>
      <c r="F48" s="16"/>
      <c r="G48" s="21">
        <f>E48+F48</f>
        <v>0</v>
      </c>
      <c r="H48" s="16"/>
      <c r="I48" s="21"/>
      <c r="J48" s="16">
        <v>4500000</v>
      </c>
      <c r="K48" s="22">
        <f t="shared" si="4"/>
        <v>4500000</v>
      </c>
      <c r="L48" s="16"/>
      <c r="M48" s="21">
        <f t="shared" si="9"/>
        <v>4500000</v>
      </c>
      <c r="N48" s="21"/>
      <c r="O48" s="21">
        <f>M48+N48</f>
        <v>4500000</v>
      </c>
      <c r="P48" s="16"/>
      <c r="Q48" s="16">
        <f t="shared" si="5"/>
        <v>0</v>
      </c>
    </row>
    <row r="49" spans="1:17" ht="26">
      <c r="A49" s="18" t="s">
        <v>94</v>
      </c>
      <c r="B49" s="19" t="s">
        <v>95</v>
      </c>
      <c r="C49" s="20">
        <v>3289700</v>
      </c>
      <c r="D49" s="16"/>
      <c r="E49" s="21">
        <f t="shared" si="8"/>
        <v>3289700</v>
      </c>
      <c r="F49" s="16"/>
      <c r="G49" s="21">
        <f t="shared" si="2"/>
        <v>3289700</v>
      </c>
      <c r="H49" s="16"/>
      <c r="I49" s="21">
        <f t="shared" si="3"/>
        <v>3289700</v>
      </c>
      <c r="J49" s="16"/>
      <c r="K49" s="22">
        <f t="shared" si="4"/>
        <v>3289700</v>
      </c>
      <c r="L49" s="16"/>
      <c r="M49" s="21">
        <f t="shared" si="9"/>
        <v>3289700</v>
      </c>
      <c r="N49" s="21"/>
      <c r="O49" s="21">
        <f t="shared" ref="O49:O51" si="43">M49+N49</f>
        <v>3289700</v>
      </c>
      <c r="P49" s="16">
        <v>2038742</v>
      </c>
      <c r="Q49" s="16">
        <f t="shared" si="5"/>
        <v>61.973493023679971</v>
      </c>
    </row>
    <row r="50" spans="1:17" ht="26">
      <c r="A50" s="24" t="s">
        <v>96</v>
      </c>
      <c r="B50" s="25" t="s">
        <v>97</v>
      </c>
      <c r="C50" s="20">
        <v>79920</v>
      </c>
      <c r="D50" s="16"/>
      <c r="E50" s="21">
        <f t="shared" si="8"/>
        <v>79920</v>
      </c>
      <c r="F50" s="16"/>
      <c r="G50" s="21">
        <f t="shared" si="2"/>
        <v>79920</v>
      </c>
      <c r="H50" s="16"/>
      <c r="I50" s="21">
        <f t="shared" si="3"/>
        <v>79920</v>
      </c>
      <c r="J50" s="16"/>
      <c r="K50" s="22">
        <f t="shared" si="4"/>
        <v>79920</v>
      </c>
      <c r="L50" s="16"/>
      <c r="M50" s="21">
        <f t="shared" si="9"/>
        <v>79920</v>
      </c>
      <c r="N50" s="21"/>
      <c r="O50" s="21">
        <f t="shared" si="43"/>
        <v>79920</v>
      </c>
      <c r="P50" s="16">
        <v>79920</v>
      </c>
      <c r="Q50" s="16">
        <f t="shared" si="5"/>
        <v>100</v>
      </c>
    </row>
    <row r="51" spans="1:17" ht="39">
      <c r="A51" s="27" t="s">
        <v>98</v>
      </c>
      <c r="B51" s="28" t="s">
        <v>99</v>
      </c>
      <c r="C51" s="29">
        <v>76800</v>
      </c>
      <c r="D51" s="16"/>
      <c r="E51" s="21">
        <f t="shared" si="8"/>
        <v>76800</v>
      </c>
      <c r="F51" s="16"/>
      <c r="G51" s="21">
        <f t="shared" si="2"/>
        <v>76800</v>
      </c>
      <c r="H51" s="16"/>
      <c r="I51" s="21">
        <f t="shared" si="3"/>
        <v>76800</v>
      </c>
      <c r="J51" s="16"/>
      <c r="K51" s="22">
        <f t="shared" si="4"/>
        <v>76800</v>
      </c>
      <c r="L51" s="16"/>
      <c r="M51" s="21">
        <f t="shared" si="9"/>
        <v>76800</v>
      </c>
      <c r="N51" s="21"/>
      <c r="O51" s="21">
        <f t="shared" si="43"/>
        <v>76800</v>
      </c>
      <c r="P51" s="16">
        <v>38400</v>
      </c>
      <c r="Q51" s="16">
        <f t="shared" si="5"/>
        <v>50</v>
      </c>
    </row>
    <row r="52" spans="1:17" ht="52">
      <c r="A52" s="27" t="s">
        <v>100</v>
      </c>
      <c r="B52" s="28" t="s">
        <v>101</v>
      </c>
      <c r="C52" s="29"/>
      <c r="D52" s="26"/>
      <c r="E52" s="21"/>
      <c r="F52" s="16"/>
      <c r="G52" s="21"/>
      <c r="H52" s="16">
        <v>13401319.91</v>
      </c>
      <c r="I52" s="21">
        <f t="shared" si="3"/>
        <v>13401319.91</v>
      </c>
      <c r="J52" s="16"/>
      <c r="K52" s="22">
        <f t="shared" si="4"/>
        <v>13401319.91</v>
      </c>
      <c r="L52" s="16">
        <v>251298</v>
      </c>
      <c r="M52" s="21">
        <f t="shared" si="9"/>
        <v>13652617.91</v>
      </c>
      <c r="N52" s="21"/>
      <c r="O52" s="21">
        <f>SUM(O53:O62)</f>
        <v>17957959.27</v>
      </c>
      <c r="P52" s="21">
        <f>SUM(P53:P62)</f>
        <v>13652617.91</v>
      </c>
      <c r="Q52" s="16">
        <f t="shared" si="5"/>
        <v>76.025442004468928</v>
      </c>
    </row>
    <row r="53" spans="1:17" ht="26" hidden="1">
      <c r="A53" s="27"/>
      <c r="B53" s="48" t="s">
        <v>102</v>
      </c>
      <c r="C53" s="49"/>
      <c r="D53" s="50"/>
      <c r="E53" s="51"/>
      <c r="F53" s="52"/>
      <c r="G53" s="51"/>
      <c r="H53" s="52"/>
      <c r="I53" s="51"/>
      <c r="J53" s="52"/>
      <c r="K53" s="53"/>
      <c r="L53" s="52"/>
      <c r="M53" s="51">
        <v>9899496.6600000001</v>
      </c>
      <c r="N53" s="51"/>
      <c r="O53" s="51">
        <f>M53+N53</f>
        <v>9899496.6600000001</v>
      </c>
      <c r="P53" s="51">
        <f>N53+O53</f>
        <v>9899496.6600000001</v>
      </c>
      <c r="Q53" s="16">
        <f t="shared" si="5"/>
        <v>100</v>
      </c>
    </row>
    <row r="54" spans="1:17" ht="26" hidden="1">
      <c r="A54" s="27"/>
      <c r="B54" s="48" t="s">
        <v>103</v>
      </c>
      <c r="C54" s="49"/>
      <c r="D54" s="50"/>
      <c r="E54" s="51"/>
      <c r="F54" s="52"/>
      <c r="G54" s="51"/>
      <c r="H54" s="52"/>
      <c r="I54" s="51"/>
      <c r="J54" s="52"/>
      <c r="K54" s="53"/>
      <c r="L54" s="52"/>
      <c r="M54" s="54">
        <v>1181926.67</v>
      </c>
      <c r="N54" s="51"/>
      <c r="O54" s="51">
        <f t="shared" ref="O54:P58" si="44">M54+N54</f>
        <v>1181926.67</v>
      </c>
      <c r="P54" s="51">
        <f t="shared" si="44"/>
        <v>1181926.67</v>
      </c>
      <c r="Q54" s="16">
        <f t="shared" si="5"/>
        <v>100</v>
      </c>
    </row>
    <row r="55" spans="1:17" ht="26" hidden="1">
      <c r="A55" s="27"/>
      <c r="B55" s="48" t="s">
        <v>104</v>
      </c>
      <c r="C55" s="49"/>
      <c r="D55" s="50"/>
      <c r="E55" s="51"/>
      <c r="F55" s="52"/>
      <c r="G55" s="51"/>
      <c r="H55" s="52"/>
      <c r="I55" s="51"/>
      <c r="J55" s="52"/>
      <c r="K55" s="53"/>
      <c r="L55" s="52"/>
      <c r="M55" s="54">
        <v>1335921.6599999999</v>
      </c>
      <c r="N55" s="51"/>
      <c r="O55" s="51">
        <f t="shared" si="44"/>
        <v>1335921.6599999999</v>
      </c>
      <c r="P55" s="51">
        <f t="shared" si="44"/>
        <v>1335921.6599999999</v>
      </c>
      <c r="Q55" s="16">
        <f t="shared" si="5"/>
        <v>100</v>
      </c>
    </row>
    <row r="56" spans="1:17" ht="26" hidden="1">
      <c r="A56" s="27"/>
      <c r="B56" s="48" t="s">
        <v>105</v>
      </c>
      <c r="C56" s="49"/>
      <c r="D56" s="50"/>
      <c r="E56" s="51"/>
      <c r="F56" s="52"/>
      <c r="G56" s="51"/>
      <c r="H56" s="52"/>
      <c r="I56" s="51"/>
      <c r="J56" s="52"/>
      <c r="K56" s="53"/>
      <c r="L56" s="52"/>
      <c r="M56" s="51">
        <v>911974.92</v>
      </c>
      <c r="N56" s="51"/>
      <c r="O56" s="51">
        <f t="shared" si="44"/>
        <v>911974.92</v>
      </c>
      <c r="P56" s="51">
        <f t="shared" si="44"/>
        <v>911974.92</v>
      </c>
      <c r="Q56" s="16">
        <f t="shared" si="5"/>
        <v>100</v>
      </c>
    </row>
    <row r="57" spans="1:17" ht="39" hidden="1">
      <c r="A57" s="27"/>
      <c r="B57" s="48" t="s">
        <v>106</v>
      </c>
      <c r="C57" s="49"/>
      <c r="D57" s="50"/>
      <c r="E57" s="51"/>
      <c r="F57" s="52"/>
      <c r="G57" s="51"/>
      <c r="H57" s="52"/>
      <c r="I57" s="51"/>
      <c r="J57" s="52"/>
      <c r="K57" s="53"/>
      <c r="L57" s="52"/>
      <c r="M57" s="51">
        <v>72000</v>
      </c>
      <c r="N57" s="51"/>
      <c r="O57" s="51">
        <f t="shared" si="44"/>
        <v>72000</v>
      </c>
      <c r="P57" s="51">
        <f t="shared" si="44"/>
        <v>72000</v>
      </c>
      <c r="Q57" s="16">
        <f t="shared" si="5"/>
        <v>100</v>
      </c>
    </row>
    <row r="58" spans="1:17" ht="26" hidden="1">
      <c r="A58" s="27"/>
      <c r="B58" s="48" t="s">
        <v>107</v>
      </c>
      <c r="C58" s="49"/>
      <c r="D58" s="50"/>
      <c r="E58" s="51"/>
      <c r="F58" s="52"/>
      <c r="G58" s="51"/>
      <c r="H58" s="52"/>
      <c r="I58" s="51"/>
      <c r="J58" s="52"/>
      <c r="K58" s="53"/>
      <c r="L58" s="52"/>
      <c r="M58" s="51">
        <v>251298</v>
      </c>
      <c r="N58" s="51"/>
      <c r="O58" s="51">
        <f t="shared" si="44"/>
        <v>251298</v>
      </c>
      <c r="P58" s="51">
        <f t="shared" si="44"/>
        <v>251298</v>
      </c>
      <c r="Q58" s="16">
        <f t="shared" si="5"/>
        <v>100</v>
      </c>
    </row>
    <row r="59" spans="1:17" hidden="1">
      <c r="A59" s="27"/>
      <c r="B59" s="48" t="s">
        <v>108</v>
      </c>
      <c r="C59" s="49"/>
      <c r="D59" s="50"/>
      <c r="E59" s="51"/>
      <c r="F59" s="52"/>
      <c r="G59" s="51"/>
      <c r="H59" s="52"/>
      <c r="I59" s="51"/>
      <c r="J59" s="52"/>
      <c r="K59" s="53"/>
      <c r="L59" s="52"/>
      <c r="M59" s="51"/>
      <c r="N59" s="51"/>
      <c r="O59" s="51">
        <v>750595.42</v>
      </c>
      <c r="P59" s="16"/>
      <c r="Q59" s="16">
        <f t="shared" si="5"/>
        <v>0</v>
      </c>
    </row>
    <row r="60" spans="1:17" hidden="1">
      <c r="A60" s="27"/>
      <c r="B60" s="48" t="s">
        <v>109</v>
      </c>
      <c r="C60" s="49"/>
      <c r="D60" s="50"/>
      <c r="E60" s="51"/>
      <c r="F60" s="52"/>
      <c r="G60" s="51"/>
      <c r="H60" s="52"/>
      <c r="I60" s="51"/>
      <c r="J60" s="52"/>
      <c r="K60" s="53"/>
      <c r="L60" s="52"/>
      <c r="M60" s="51"/>
      <c r="N60" s="51"/>
      <c r="O60" s="51">
        <v>925605.61</v>
      </c>
      <c r="P60" s="16"/>
      <c r="Q60" s="16">
        <f t="shared" si="5"/>
        <v>0</v>
      </c>
    </row>
    <row r="61" spans="1:17" hidden="1">
      <c r="A61" s="27"/>
      <c r="B61" s="48" t="s">
        <v>110</v>
      </c>
      <c r="C61" s="49"/>
      <c r="D61" s="50"/>
      <c r="E61" s="51"/>
      <c r="F61" s="52"/>
      <c r="G61" s="51"/>
      <c r="H61" s="52"/>
      <c r="I61" s="51"/>
      <c r="J61" s="52"/>
      <c r="K61" s="53"/>
      <c r="L61" s="52"/>
      <c r="M61" s="51"/>
      <c r="N61" s="51"/>
      <c r="O61" s="51">
        <v>1725833.33</v>
      </c>
      <c r="P61" s="16"/>
      <c r="Q61" s="16">
        <f t="shared" si="5"/>
        <v>0</v>
      </c>
    </row>
    <row r="62" spans="1:17" ht="39" hidden="1">
      <c r="A62" s="27"/>
      <c r="B62" s="48" t="s">
        <v>111</v>
      </c>
      <c r="C62" s="49"/>
      <c r="D62" s="50"/>
      <c r="E62" s="51"/>
      <c r="F62" s="52"/>
      <c r="G62" s="51"/>
      <c r="H62" s="52"/>
      <c r="I62" s="51"/>
      <c r="J62" s="52"/>
      <c r="K62" s="53"/>
      <c r="L62" s="52"/>
      <c r="M62" s="51"/>
      <c r="N62" s="51"/>
      <c r="O62" s="51">
        <v>903307</v>
      </c>
      <c r="P62" s="16"/>
      <c r="Q62" s="16">
        <f t="shared" si="5"/>
        <v>0</v>
      </c>
    </row>
    <row r="63" spans="1:17" s="59" customFormat="1" ht="13">
      <c r="A63" s="55" t="s">
        <v>112</v>
      </c>
      <c r="B63" s="56" t="s">
        <v>113</v>
      </c>
      <c r="C63" s="57">
        <f>C64</f>
        <v>117523000</v>
      </c>
      <c r="D63" s="14">
        <f t="shared" ref="D63:G63" si="45">D64</f>
        <v>0</v>
      </c>
      <c r="E63" s="44">
        <f t="shared" si="45"/>
        <v>117523000</v>
      </c>
      <c r="F63" s="44">
        <f t="shared" si="45"/>
        <v>0</v>
      </c>
      <c r="G63" s="15">
        <f t="shared" si="45"/>
        <v>117523000</v>
      </c>
      <c r="H63" s="58"/>
      <c r="I63" s="17">
        <f t="shared" si="3"/>
        <v>117523000</v>
      </c>
      <c r="J63" s="58"/>
      <c r="K63" s="14">
        <f t="shared" si="4"/>
        <v>117523000</v>
      </c>
      <c r="L63" s="58"/>
      <c r="M63" s="17">
        <f>M64</f>
        <v>117523000</v>
      </c>
      <c r="N63" s="17">
        <f t="shared" ref="N63:P63" si="46">N64</f>
        <v>0</v>
      </c>
      <c r="O63" s="17">
        <f t="shared" si="46"/>
        <v>117523000</v>
      </c>
      <c r="P63" s="17">
        <f t="shared" si="46"/>
        <v>88856000</v>
      </c>
      <c r="Q63" s="23">
        <f t="shared" si="5"/>
        <v>75.607327927299337</v>
      </c>
    </row>
    <row r="64" spans="1:17" ht="16.5" customHeight="1">
      <c r="A64" s="27" t="s">
        <v>114</v>
      </c>
      <c r="B64" s="28" t="s">
        <v>115</v>
      </c>
      <c r="C64" s="60">
        <v>117523000</v>
      </c>
      <c r="D64" s="61"/>
      <c r="E64" s="16">
        <f t="shared" si="8"/>
        <v>117523000</v>
      </c>
      <c r="F64" s="16"/>
      <c r="G64" s="21">
        <f t="shared" si="2"/>
        <v>117523000</v>
      </c>
      <c r="H64" s="16"/>
      <c r="I64" s="21">
        <f t="shared" si="3"/>
        <v>117523000</v>
      </c>
      <c r="J64" s="16"/>
      <c r="K64" s="22">
        <f t="shared" si="4"/>
        <v>117523000</v>
      </c>
      <c r="L64" s="16"/>
      <c r="M64" s="21">
        <f>SUM(M65:M66)</f>
        <v>117523000</v>
      </c>
      <c r="N64" s="21">
        <f t="shared" ref="N64:O64" si="47">SUM(N65:N66)</f>
        <v>0</v>
      </c>
      <c r="O64" s="21">
        <f t="shared" si="47"/>
        <v>117523000</v>
      </c>
      <c r="P64" s="21">
        <v>88856000</v>
      </c>
      <c r="Q64" s="16">
        <f t="shared" si="5"/>
        <v>75.607327927299337</v>
      </c>
    </row>
    <row r="65" spans="1:17" ht="16.5" hidden="1" customHeight="1">
      <c r="A65" s="27"/>
      <c r="B65" s="48" t="s">
        <v>116</v>
      </c>
      <c r="C65" s="62"/>
      <c r="D65" s="63"/>
      <c r="E65" s="52"/>
      <c r="F65" s="52"/>
      <c r="G65" s="51"/>
      <c r="H65" s="52"/>
      <c r="I65" s="51"/>
      <c r="J65" s="52"/>
      <c r="K65" s="53"/>
      <c r="L65" s="52"/>
      <c r="M65" s="51">
        <v>79000000</v>
      </c>
      <c r="N65" s="51"/>
      <c r="O65" s="51">
        <f>M65+N65</f>
        <v>79000000</v>
      </c>
      <c r="P65" s="52">
        <v>70858000</v>
      </c>
      <c r="Q65" s="16">
        <f t="shared" si="5"/>
        <v>89.69367088607595</v>
      </c>
    </row>
    <row r="66" spans="1:17" ht="16.5" hidden="1" customHeight="1">
      <c r="A66" s="27"/>
      <c r="B66" s="48" t="s">
        <v>117</v>
      </c>
      <c r="C66" s="62"/>
      <c r="D66" s="63"/>
      <c r="E66" s="52"/>
      <c r="F66" s="52"/>
      <c r="G66" s="51"/>
      <c r="H66" s="52"/>
      <c r="I66" s="51"/>
      <c r="J66" s="52"/>
      <c r="K66" s="53"/>
      <c r="L66" s="52"/>
      <c r="M66" s="51">
        <v>38523000</v>
      </c>
      <c r="N66" s="51"/>
      <c r="O66" s="51">
        <f>M66+N66</f>
        <v>38523000</v>
      </c>
      <c r="P66" s="52">
        <v>17998000</v>
      </c>
      <c r="Q66" s="16">
        <f t="shared" si="5"/>
        <v>46.720141214339485</v>
      </c>
    </row>
    <row r="67" spans="1:17" s="67" customFormat="1" ht="31.5" customHeight="1">
      <c r="A67" s="31" t="s">
        <v>118</v>
      </c>
      <c r="B67" s="37" t="s">
        <v>119</v>
      </c>
      <c r="C67" s="64">
        <f>SUM(C68:C71)</f>
        <v>0</v>
      </c>
      <c r="D67" s="65">
        <f t="shared" ref="D67" si="48">SUM(D68:D71)</f>
        <v>0</v>
      </c>
      <c r="E67" s="66">
        <f>SUM(E69:E71)</f>
        <v>0</v>
      </c>
      <c r="F67" s="66">
        <f t="shared" ref="F67:G67" si="49">SUM(F69:F71)</f>
        <v>-11796246.510000002</v>
      </c>
      <c r="G67" s="65">
        <f t="shared" si="49"/>
        <v>-11796246.510000002</v>
      </c>
      <c r="H67" s="23"/>
      <c r="I67" s="17">
        <f t="shared" si="3"/>
        <v>-11796246.510000002</v>
      </c>
      <c r="J67" s="23"/>
      <c r="K67" s="14">
        <f t="shared" si="4"/>
        <v>-11796246.510000002</v>
      </c>
      <c r="L67" s="23"/>
      <c r="M67" s="17">
        <f>SUM(M69:M71)</f>
        <v>-11796246.510000002</v>
      </c>
      <c r="N67" s="17">
        <f t="shared" ref="N67:P67" si="50">SUM(N69:N71)</f>
        <v>0</v>
      </c>
      <c r="O67" s="17">
        <f t="shared" si="50"/>
        <v>-11796246.510000002</v>
      </c>
      <c r="P67" s="17">
        <f t="shared" si="50"/>
        <v>-11796246.510000002</v>
      </c>
      <c r="Q67" s="23">
        <f t="shared" si="5"/>
        <v>100</v>
      </c>
    </row>
    <row r="68" spans="1:17" ht="40.5" hidden="1" customHeight="1">
      <c r="A68" s="27" t="s">
        <v>120</v>
      </c>
      <c r="B68" s="28" t="s">
        <v>121</v>
      </c>
      <c r="C68" s="68"/>
      <c r="D68" s="21"/>
      <c r="E68" s="16">
        <f>C68+D68</f>
        <v>0</v>
      </c>
      <c r="F68" s="16"/>
      <c r="G68" s="65">
        <f t="shared" ref="G68" si="51">SUM(G69:G72)</f>
        <v>267039230.46000004</v>
      </c>
      <c r="H68" s="16"/>
      <c r="I68" s="17">
        <f t="shared" si="3"/>
        <v>267039230.46000004</v>
      </c>
      <c r="J68" s="16"/>
      <c r="K68" s="22">
        <f t="shared" si="4"/>
        <v>267039230.46000004</v>
      </c>
      <c r="L68" s="16"/>
      <c r="M68" s="21">
        <f t="shared" si="9"/>
        <v>267039230.46000004</v>
      </c>
      <c r="N68" s="21"/>
      <c r="O68" s="21"/>
      <c r="P68" s="16"/>
      <c r="Q68" s="16" t="e">
        <f t="shared" si="5"/>
        <v>#DIV/0!</v>
      </c>
    </row>
    <row r="69" spans="1:17" ht="40.5" customHeight="1">
      <c r="A69" s="27" t="s">
        <v>120</v>
      </c>
      <c r="B69" s="28" t="s">
        <v>121</v>
      </c>
      <c r="C69" s="68"/>
      <c r="D69" s="21"/>
      <c r="E69" s="16"/>
      <c r="F69" s="16">
        <v>-3287098.7</v>
      </c>
      <c r="G69" s="69">
        <f>E69+F69</f>
        <v>-3287098.7</v>
      </c>
      <c r="H69" s="16"/>
      <c r="I69" s="21">
        <f t="shared" si="3"/>
        <v>-3287098.7</v>
      </c>
      <c r="J69" s="16"/>
      <c r="K69" s="22">
        <f t="shared" si="4"/>
        <v>-3287098.7</v>
      </c>
      <c r="L69" s="16"/>
      <c r="M69" s="21">
        <f t="shared" si="9"/>
        <v>-3287098.7</v>
      </c>
      <c r="N69" s="21"/>
      <c r="O69" s="21">
        <f>M69+N69</f>
        <v>-3287098.7</v>
      </c>
      <c r="P69" s="16">
        <v>-3287098.7</v>
      </c>
      <c r="Q69" s="16">
        <f t="shared" si="5"/>
        <v>100</v>
      </c>
    </row>
    <row r="70" spans="1:17" ht="40.5" customHeight="1">
      <c r="A70" s="27" t="s">
        <v>122</v>
      </c>
      <c r="B70" s="28" t="s">
        <v>123</v>
      </c>
      <c r="C70" s="68"/>
      <c r="D70" s="21"/>
      <c r="E70" s="16">
        <f t="shared" ref="E70:E71" si="52">C70+D70</f>
        <v>0</v>
      </c>
      <c r="F70" s="16">
        <v>-8493167.8100000005</v>
      </c>
      <c r="G70" s="21">
        <f t="shared" si="2"/>
        <v>-8493167.8100000005</v>
      </c>
      <c r="H70" s="16"/>
      <c r="I70" s="21">
        <f t="shared" si="3"/>
        <v>-8493167.8100000005</v>
      </c>
      <c r="J70" s="16"/>
      <c r="K70" s="22">
        <f t="shared" si="4"/>
        <v>-8493167.8100000005</v>
      </c>
      <c r="L70" s="16"/>
      <c r="M70" s="21">
        <f t="shared" si="9"/>
        <v>-8493167.8100000005</v>
      </c>
      <c r="N70" s="21"/>
      <c r="O70" s="21">
        <f t="shared" ref="O70:O71" si="53">M70+N70</f>
        <v>-8493167.8100000005</v>
      </c>
      <c r="P70" s="16">
        <v>-8493167.8100000005</v>
      </c>
      <c r="Q70" s="16">
        <f t="shared" si="5"/>
        <v>100</v>
      </c>
    </row>
    <row r="71" spans="1:17" ht="54.5" customHeight="1">
      <c r="A71" s="27" t="s">
        <v>124</v>
      </c>
      <c r="B71" s="28" t="s">
        <v>125</v>
      </c>
      <c r="C71" s="68"/>
      <c r="D71" s="21"/>
      <c r="E71" s="16">
        <f t="shared" si="52"/>
        <v>0</v>
      </c>
      <c r="F71" s="16">
        <v>-15980</v>
      </c>
      <c r="G71" s="21">
        <f t="shared" si="2"/>
        <v>-15980</v>
      </c>
      <c r="H71" s="16"/>
      <c r="I71" s="21">
        <f t="shared" si="3"/>
        <v>-15980</v>
      </c>
      <c r="J71" s="16"/>
      <c r="K71" s="22">
        <f t="shared" si="4"/>
        <v>-15980</v>
      </c>
      <c r="L71" s="16"/>
      <c r="M71" s="21">
        <f t="shared" si="9"/>
        <v>-15980</v>
      </c>
      <c r="N71" s="21"/>
      <c r="O71" s="21">
        <f t="shared" si="53"/>
        <v>-15980</v>
      </c>
      <c r="P71" s="16">
        <v>-15980</v>
      </c>
      <c r="Q71" s="16">
        <f t="shared" si="5"/>
        <v>100</v>
      </c>
    </row>
    <row r="72" spans="1:17" ht="16.5" customHeight="1">
      <c r="A72" s="233" t="s">
        <v>126</v>
      </c>
      <c r="B72" s="233"/>
      <c r="C72" s="70">
        <f t="shared" ref="C72:P72" si="54">C7+C46+C67</f>
        <v>287801957.63999999</v>
      </c>
      <c r="D72" s="71">
        <f t="shared" si="54"/>
        <v>4149500</v>
      </c>
      <c r="E72" s="58">
        <f t="shared" si="54"/>
        <v>291951457.63999999</v>
      </c>
      <c r="F72" s="58">
        <f t="shared" si="54"/>
        <v>-13115980.670000002</v>
      </c>
      <c r="G72" s="72">
        <f t="shared" si="54"/>
        <v>278835476.97000003</v>
      </c>
      <c r="H72" s="72">
        <f t="shared" si="54"/>
        <v>13401319.91</v>
      </c>
      <c r="I72" s="72">
        <f t="shared" si="54"/>
        <v>292236796.88</v>
      </c>
      <c r="J72" s="72">
        <f t="shared" si="54"/>
        <v>5236683.16</v>
      </c>
      <c r="K72" s="72">
        <f t="shared" si="54"/>
        <v>297473480.04000002</v>
      </c>
      <c r="L72" s="72">
        <f t="shared" si="54"/>
        <v>279204.96999999997</v>
      </c>
      <c r="M72" s="72">
        <f t="shared" si="54"/>
        <v>297752685.00999999</v>
      </c>
      <c r="N72" s="72">
        <f t="shared" si="54"/>
        <v>329207.99</v>
      </c>
      <c r="O72" s="72">
        <f t="shared" si="54"/>
        <v>302387234.36000001</v>
      </c>
      <c r="P72" s="72">
        <f t="shared" si="54"/>
        <v>173840781.17000002</v>
      </c>
      <c r="Q72" s="23">
        <f t="shared" ref="Q72" si="55">P72/O72*100</f>
        <v>57.489457694182278</v>
      </c>
    </row>
    <row r="73" spans="1:17" ht="16.5" customHeight="1"/>
    <row r="74" spans="1:17" ht="16.5" customHeight="1"/>
    <row r="75" spans="1:17" ht="16.5" customHeight="1"/>
    <row r="76" spans="1:17" ht="16.5" customHeight="1"/>
    <row r="77" spans="1:17" ht="16.5" customHeight="1"/>
  </sheetData>
  <mergeCells count="3">
    <mergeCell ref="A72:B72"/>
    <mergeCell ref="A4:Q4"/>
    <mergeCell ref="A2:Q2"/>
  </mergeCells>
  <pageMargins left="0.31496062992125984" right="0.31496062992125984" top="0.35433070866141736" bottom="0.35433070866141736" header="0.31496062992125984" footer="0.31496062992125984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6"/>
  <sheetViews>
    <sheetView view="pageBreakPreview" zoomScale="60" workbookViewId="0">
      <selection activeCell="F4" sqref="F4:J4"/>
    </sheetView>
  </sheetViews>
  <sheetFormatPr defaultRowHeight="14.5"/>
  <cols>
    <col min="1" max="1" width="38.81640625" style="1" customWidth="1"/>
    <col min="2" max="2" width="6.54296875" style="1" customWidth="1"/>
    <col min="3" max="3" width="5.6328125" style="1" customWidth="1"/>
    <col min="4" max="4" width="5.453125" style="1" customWidth="1"/>
    <col min="5" max="5" width="14.08984375" style="1" customWidth="1"/>
    <col min="6" max="7" width="6.08984375" style="1" customWidth="1"/>
    <col min="8" max="8" width="7.90625" style="4" customWidth="1"/>
    <col min="9" max="9" width="6.08984375" style="4" customWidth="1"/>
    <col min="10" max="10" width="15.1796875" style="1" hidden="1" customWidth="1"/>
    <col min="11" max="11" width="17.54296875" style="1" hidden="1" customWidth="1"/>
    <col min="12" max="12" width="16.6328125" style="1" hidden="1" customWidth="1"/>
    <col min="13" max="13" width="16.6328125" style="1" customWidth="1"/>
    <col min="14" max="14" width="16.6328125" style="2" customWidth="1"/>
    <col min="15" max="15" width="9.90625" style="207" customWidth="1"/>
    <col min="16" max="16384" width="8.7265625" style="1"/>
  </cols>
  <sheetData>
    <row r="1" spans="1:15">
      <c r="A1" s="1" t="s">
        <v>0</v>
      </c>
    </row>
    <row r="2" spans="1:15">
      <c r="A2" s="236"/>
      <c r="B2" s="236"/>
      <c r="C2" s="236"/>
      <c r="D2" s="236"/>
      <c r="E2" s="236"/>
      <c r="F2" s="236"/>
      <c r="G2" s="236"/>
      <c r="H2" s="236"/>
      <c r="I2" s="236"/>
      <c r="J2" s="236"/>
      <c r="M2" s="236" t="s">
        <v>838</v>
      </c>
      <c r="N2" s="236"/>
      <c r="O2" s="236"/>
    </row>
    <row r="3" spans="1:15">
      <c r="A3" s="73"/>
      <c r="B3" s="73"/>
      <c r="C3" s="73"/>
      <c r="D3" s="73"/>
      <c r="E3" s="73"/>
      <c r="F3" s="73"/>
      <c r="G3" s="73"/>
      <c r="H3" s="236" t="s">
        <v>863</v>
      </c>
      <c r="I3" s="236"/>
      <c r="J3" s="236"/>
      <c r="K3" s="236"/>
      <c r="L3" s="236"/>
      <c r="M3" s="236"/>
      <c r="N3" s="236"/>
      <c r="O3" s="236"/>
    </row>
    <row r="4" spans="1:15">
      <c r="A4" s="73"/>
      <c r="B4" s="73"/>
      <c r="C4" s="73"/>
      <c r="D4" s="73"/>
      <c r="E4" s="73"/>
      <c r="F4" s="237"/>
      <c r="G4" s="237"/>
      <c r="H4" s="237"/>
      <c r="I4" s="237"/>
      <c r="J4" s="237"/>
    </row>
    <row r="5" spans="1:15" ht="35.5" customHeight="1">
      <c r="A5" s="238" t="s">
        <v>128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>
      <c r="A6" s="74" t="s">
        <v>0</v>
      </c>
      <c r="B6" s="74" t="s">
        <v>0</v>
      </c>
      <c r="C6" s="74" t="s">
        <v>0</v>
      </c>
      <c r="D6" s="74" t="s">
        <v>0</v>
      </c>
      <c r="E6" s="74" t="s">
        <v>0</v>
      </c>
      <c r="F6" s="74" t="s">
        <v>0</v>
      </c>
      <c r="G6" s="74"/>
      <c r="H6" s="74" t="s">
        <v>0</v>
      </c>
      <c r="I6" s="74" t="s">
        <v>0</v>
      </c>
      <c r="J6" s="75"/>
    </row>
    <row r="7" spans="1:15">
      <c r="A7" s="74"/>
      <c r="B7" s="74"/>
      <c r="C7" s="74"/>
      <c r="D7" s="74"/>
      <c r="E7" s="74"/>
      <c r="F7" s="74"/>
      <c r="G7" s="74"/>
      <c r="H7" s="74"/>
      <c r="I7" s="74"/>
      <c r="J7" s="75"/>
    </row>
    <row r="8" spans="1:15" ht="26">
      <c r="A8" s="6" t="s">
        <v>4</v>
      </c>
      <c r="B8" s="6" t="s">
        <v>129</v>
      </c>
      <c r="C8" s="6" t="s">
        <v>130</v>
      </c>
      <c r="D8" s="6" t="s">
        <v>131</v>
      </c>
      <c r="E8" s="6" t="s">
        <v>132</v>
      </c>
      <c r="F8" s="6" t="s">
        <v>133</v>
      </c>
      <c r="G8" s="6" t="s">
        <v>134</v>
      </c>
      <c r="H8" s="6" t="s">
        <v>135</v>
      </c>
      <c r="I8" s="7" t="s">
        <v>136</v>
      </c>
      <c r="J8" s="76">
        <v>2019</v>
      </c>
      <c r="K8" s="28"/>
      <c r="L8" s="16" t="s">
        <v>137</v>
      </c>
      <c r="M8" s="8" t="s">
        <v>138</v>
      </c>
      <c r="N8" s="8" t="s">
        <v>139</v>
      </c>
      <c r="O8" s="210" t="s">
        <v>127</v>
      </c>
    </row>
    <row r="9" spans="1:15">
      <c r="A9" s="77" t="s">
        <v>140</v>
      </c>
      <c r="B9" s="6" t="s">
        <v>141</v>
      </c>
      <c r="C9" s="78" t="s">
        <v>0</v>
      </c>
      <c r="D9" s="78" t="s">
        <v>0</v>
      </c>
      <c r="E9" s="78" t="s">
        <v>0</v>
      </c>
      <c r="F9" s="78" t="s">
        <v>0</v>
      </c>
      <c r="G9" s="78"/>
      <c r="H9" s="78" t="s">
        <v>0</v>
      </c>
      <c r="I9" s="79" t="s">
        <v>0</v>
      </c>
      <c r="J9" s="80" t="e">
        <f>J10</f>
        <v>#REF!</v>
      </c>
      <c r="K9" s="80" t="e">
        <f t="shared" ref="K9:N9" si="0">K10</f>
        <v>#REF!</v>
      </c>
      <c r="L9" s="80" t="e">
        <f t="shared" si="0"/>
        <v>#REF!</v>
      </c>
      <c r="M9" s="80">
        <f t="shared" si="0"/>
        <v>317611093.523</v>
      </c>
      <c r="N9" s="80">
        <f t="shared" si="0"/>
        <v>91364261.179999992</v>
      </c>
      <c r="O9" s="209">
        <f>N9/M9*100</f>
        <v>28.766079977424901</v>
      </c>
    </row>
    <row r="10" spans="1:15" ht="52">
      <c r="A10" s="13" t="s">
        <v>142</v>
      </c>
      <c r="B10" s="12" t="s">
        <v>141</v>
      </c>
      <c r="C10" s="19" t="s">
        <v>0</v>
      </c>
      <c r="D10" s="19" t="s">
        <v>0</v>
      </c>
      <c r="E10" s="19" t="s">
        <v>0</v>
      </c>
      <c r="F10" s="19" t="s">
        <v>0</v>
      </c>
      <c r="G10" s="19"/>
      <c r="H10" s="18" t="s">
        <v>0</v>
      </c>
      <c r="I10" s="81" t="s">
        <v>0</v>
      </c>
      <c r="J10" s="80" t="e">
        <f>J11+J344+J391+J442+J566+J765+J805+J832+J932+J959+J967</f>
        <v>#REF!</v>
      </c>
      <c r="K10" s="80" t="e">
        <f>K11+K344+K391+K442+K566+K765+K805+K832+K932+K959+K967</f>
        <v>#REF!</v>
      </c>
      <c r="L10" s="80" t="e">
        <f>L11+L344+L391+L442+L566+L765+L805+L832+L932+L959+L967</f>
        <v>#REF!</v>
      </c>
      <c r="M10" s="80">
        <f>M11+M344+M391+M442+M566+M765+M805+M832+M932+M959+M967</f>
        <v>317611093.523</v>
      </c>
      <c r="N10" s="80">
        <f>N11+N344+N391+N442+N566+N765+N805+N832+N932+N959+N967</f>
        <v>91364261.179999992</v>
      </c>
      <c r="O10" s="209">
        <f t="shared" ref="O10:O73" si="1">N10/M10*100</f>
        <v>28.766079977424901</v>
      </c>
    </row>
    <row r="11" spans="1:15">
      <c r="A11" s="82" t="s">
        <v>143</v>
      </c>
      <c r="B11" s="83" t="s">
        <v>141</v>
      </c>
      <c r="C11" s="12" t="s">
        <v>144</v>
      </c>
      <c r="D11" s="12" t="s">
        <v>0</v>
      </c>
      <c r="E11" s="12" t="s">
        <v>0</v>
      </c>
      <c r="F11" s="12" t="s">
        <v>0</v>
      </c>
      <c r="G11" s="12"/>
      <c r="H11" s="12" t="s">
        <v>0</v>
      </c>
      <c r="I11" s="84" t="s">
        <v>0</v>
      </c>
      <c r="J11" s="44" t="e">
        <f>J12+J26+J50+J202+J217</f>
        <v>#REF!</v>
      </c>
      <c r="K11" s="44" t="e">
        <f>K12+K26+K50+K202+K217</f>
        <v>#REF!</v>
      </c>
      <c r="L11" s="44" t="e">
        <f>L12+L26+L50+L202+L217</f>
        <v>#REF!</v>
      </c>
      <c r="M11" s="44">
        <f>M12+M26+M50+M202+M217</f>
        <v>117135859.84300002</v>
      </c>
      <c r="N11" s="44">
        <f>N12+N26+N50+N202+N217</f>
        <v>48564015.759999998</v>
      </c>
      <c r="O11" s="209">
        <f t="shared" si="1"/>
        <v>41.459563130446561</v>
      </c>
    </row>
    <row r="12" spans="1:15" ht="39">
      <c r="A12" s="82" t="s">
        <v>145</v>
      </c>
      <c r="B12" s="83" t="s">
        <v>141</v>
      </c>
      <c r="C12" s="12" t="s">
        <v>144</v>
      </c>
      <c r="D12" s="12" t="s">
        <v>146</v>
      </c>
      <c r="E12" s="12" t="s">
        <v>0</v>
      </c>
      <c r="F12" s="12" t="s">
        <v>0</v>
      </c>
      <c r="G12" s="12"/>
      <c r="H12" s="12" t="s">
        <v>0</v>
      </c>
      <c r="I12" s="84" t="s">
        <v>0</v>
      </c>
      <c r="J12" s="44">
        <f t="shared" ref="J12:N16" si="2">J13</f>
        <v>4329264.16</v>
      </c>
      <c r="K12" s="44">
        <f t="shared" si="2"/>
        <v>0</v>
      </c>
      <c r="L12" s="44">
        <f t="shared" si="2"/>
        <v>0</v>
      </c>
      <c r="M12" s="44">
        <f t="shared" si="2"/>
        <v>4329264.16</v>
      </c>
      <c r="N12" s="44">
        <f t="shared" si="2"/>
        <v>2128395.41</v>
      </c>
      <c r="O12" s="209">
        <f t="shared" si="1"/>
        <v>49.16298316155418</v>
      </c>
    </row>
    <row r="13" spans="1:15">
      <c r="A13" s="85" t="s">
        <v>147</v>
      </c>
      <c r="B13" s="12" t="s">
        <v>141</v>
      </c>
      <c r="C13" s="12" t="s">
        <v>144</v>
      </c>
      <c r="D13" s="12" t="s">
        <v>146</v>
      </c>
      <c r="E13" s="12" t="s">
        <v>148</v>
      </c>
      <c r="F13" s="12" t="s">
        <v>0</v>
      </c>
      <c r="G13" s="12"/>
      <c r="H13" s="12" t="s">
        <v>0</v>
      </c>
      <c r="I13" s="84" t="s">
        <v>0</v>
      </c>
      <c r="J13" s="44">
        <f t="shared" si="2"/>
        <v>4329264.16</v>
      </c>
      <c r="K13" s="44">
        <f t="shared" si="2"/>
        <v>0</v>
      </c>
      <c r="L13" s="44">
        <f t="shared" si="2"/>
        <v>0</v>
      </c>
      <c r="M13" s="44">
        <f t="shared" si="2"/>
        <v>4329264.16</v>
      </c>
      <c r="N13" s="44">
        <f t="shared" si="2"/>
        <v>2128395.41</v>
      </c>
      <c r="O13" s="209">
        <f t="shared" si="1"/>
        <v>49.16298316155418</v>
      </c>
    </row>
    <row r="14" spans="1:15" ht="65">
      <c r="A14" s="85" t="s">
        <v>149</v>
      </c>
      <c r="B14" s="12" t="s">
        <v>141</v>
      </c>
      <c r="C14" s="12" t="s">
        <v>144</v>
      </c>
      <c r="D14" s="12" t="s">
        <v>146</v>
      </c>
      <c r="E14" s="12" t="s">
        <v>150</v>
      </c>
      <c r="F14" s="12" t="s">
        <v>0</v>
      </c>
      <c r="G14" s="12"/>
      <c r="H14" s="12" t="s">
        <v>0</v>
      </c>
      <c r="I14" s="84" t="s">
        <v>0</v>
      </c>
      <c r="J14" s="44">
        <f t="shared" si="2"/>
        <v>4329264.16</v>
      </c>
      <c r="K14" s="44">
        <f t="shared" si="2"/>
        <v>0</v>
      </c>
      <c r="L14" s="44">
        <f t="shared" si="2"/>
        <v>0</v>
      </c>
      <c r="M14" s="44">
        <f t="shared" si="2"/>
        <v>4329264.16</v>
      </c>
      <c r="N14" s="44">
        <f t="shared" si="2"/>
        <v>2128395.41</v>
      </c>
      <c r="O14" s="209">
        <f t="shared" si="1"/>
        <v>49.16298316155418</v>
      </c>
    </row>
    <row r="15" spans="1:15">
      <c r="A15" s="86" t="s">
        <v>151</v>
      </c>
      <c r="B15" s="87" t="s">
        <v>141</v>
      </c>
      <c r="C15" s="87" t="s">
        <v>144</v>
      </c>
      <c r="D15" s="87" t="s">
        <v>146</v>
      </c>
      <c r="E15" s="87" t="s">
        <v>152</v>
      </c>
      <c r="F15" s="87" t="s">
        <v>0</v>
      </c>
      <c r="G15" s="87"/>
      <c r="H15" s="87" t="s">
        <v>0</v>
      </c>
      <c r="I15" s="88" t="s">
        <v>0</v>
      </c>
      <c r="J15" s="89">
        <f t="shared" si="2"/>
        <v>4329264.16</v>
      </c>
      <c r="K15" s="89">
        <f t="shared" si="2"/>
        <v>0</v>
      </c>
      <c r="L15" s="89">
        <f t="shared" si="2"/>
        <v>0</v>
      </c>
      <c r="M15" s="89">
        <f t="shared" si="2"/>
        <v>4329264.16</v>
      </c>
      <c r="N15" s="89">
        <f t="shared" si="2"/>
        <v>2128395.41</v>
      </c>
      <c r="O15" s="209">
        <f t="shared" si="1"/>
        <v>49.16298316155418</v>
      </c>
    </row>
    <row r="16" spans="1:15" ht="78">
      <c r="A16" s="85" t="s">
        <v>153</v>
      </c>
      <c r="B16" s="12" t="s">
        <v>141</v>
      </c>
      <c r="C16" s="12" t="s">
        <v>144</v>
      </c>
      <c r="D16" s="12" t="s">
        <v>146</v>
      </c>
      <c r="E16" s="12" t="s">
        <v>152</v>
      </c>
      <c r="F16" s="12" t="s">
        <v>154</v>
      </c>
      <c r="G16" s="12"/>
      <c r="H16" s="12" t="s">
        <v>0</v>
      </c>
      <c r="I16" s="84" t="s">
        <v>0</v>
      </c>
      <c r="J16" s="44">
        <f t="shared" si="2"/>
        <v>4329264.16</v>
      </c>
      <c r="K16" s="44">
        <f t="shared" si="2"/>
        <v>0</v>
      </c>
      <c r="L16" s="44">
        <f t="shared" si="2"/>
        <v>0</v>
      </c>
      <c r="M16" s="44">
        <f t="shared" si="2"/>
        <v>4329264.16</v>
      </c>
      <c r="N16" s="44">
        <f t="shared" si="2"/>
        <v>2128395.41</v>
      </c>
      <c r="O16" s="209">
        <f t="shared" si="1"/>
        <v>49.16298316155418</v>
      </c>
    </row>
    <row r="17" spans="1:15" ht="26">
      <c r="A17" s="85" t="s">
        <v>155</v>
      </c>
      <c r="B17" s="12" t="s">
        <v>141</v>
      </c>
      <c r="C17" s="12" t="s">
        <v>144</v>
      </c>
      <c r="D17" s="12" t="s">
        <v>146</v>
      </c>
      <c r="E17" s="12" t="s">
        <v>152</v>
      </c>
      <c r="F17" s="12" t="s">
        <v>156</v>
      </c>
      <c r="G17" s="12"/>
      <c r="H17" s="12" t="s">
        <v>0</v>
      </c>
      <c r="I17" s="84" t="s">
        <v>0</v>
      </c>
      <c r="J17" s="44">
        <f>J18+J21</f>
        <v>4329264.16</v>
      </c>
      <c r="K17" s="44">
        <f t="shared" ref="K17:N17" si="3">K18+K21</f>
        <v>0</v>
      </c>
      <c r="L17" s="44">
        <f t="shared" si="3"/>
        <v>0</v>
      </c>
      <c r="M17" s="44">
        <f t="shared" si="3"/>
        <v>4329264.16</v>
      </c>
      <c r="N17" s="44">
        <f t="shared" si="3"/>
        <v>2128395.41</v>
      </c>
      <c r="O17" s="209">
        <f t="shared" si="1"/>
        <v>49.16298316155418</v>
      </c>
    </row>
    <row r="18" spans="1:15" ht="26">
      <c r="A18" s="13" t="s">
        <v>157</v>
      </c>
      <c r="B18" s="12" t="s">
        <v>141</v>
      </c>
      <c r="C18" s="12" t="s">
        <v>144</v>
      </c>
      <c r="D18" s="12" t="s">
        <v>146</v>
      </c>
      <c r="E18" s="12" t="s">
        <v>152</v>
      </c>
      <c r="F18" s="12">
        <v>121</v>
      </c>
      <c r="G18" s="12"/>
      <c r="H18" s="12" t="s">
        <v>0</v>
      </c>
      <c r="I18" s="84" t="s">
        <v>0</v>
      </c>
      <c r="J18" s="44">
        <f>J19</f>
        <v>3325087.68</v>
      </c>
      <c r="K18" s="44">
        <f t="shared" ref="K18:N18" si="4">K19</f>
        <v>0</v>
      </c>
      <c r="L18" s="44">
        <f t="shared" si="4"/>
        <v>0</v>
      </c>
      <c r="M18" s="44">
        <f t="shared" si="4"/>
        <v>3325087.68</v>
      </c>
      <c r="N18" s="44">
        <f t="shared" si="4"/>
        <v>1704049.47</v>
      </c>
      <c r="O18" s="209">
        <f t="shared" si="1"/>
        <v>51.24825670762462</v>
      </c>
    </row>
    <row r="19" spans="1:15">
      <c r="A19" s="19" t="s">
        <v>158</v>
      </c>
      <c r="B19" s="18" t="s">
        <v>141</v>
      </c>
      <c r="C19" s="18" t="s">
        <v>144</v>
      </c>
      <c r="D19" s="18" t="s">
        <v>146</v>
      </c>
      <c r="E19" s="18" t="s">
        <v>152</v>
      </c>
      <c r="F19" s="18" t="s">
        <v>159</v>
      </c>
      <c r="G19" s="18"/>
      <c r="H19" s="18" t="s">
        <v>160</v>
      </c>
      <c r="I19" s="81" t="s">
        <v>0</v>
      </c>
      <c r="J19" s="90">
        <v>3325087.68</v>
      </c>
      <c r="K19" s="28"/>
      <c r="L19" s="16"/>
      <c r="M19" s="16">
        <f>J19+L19</f>
        <v>3325087.68</v>
      </c>
      <c r="N19" s="16">
        <v>1704049.47</v>
      </c>
      <c r="O19" s="208">
        <f t="shared" si="1"/>
        <v>51.24825670762462</v>
      </c>
    </row>
    <row r="20" spans="1:15" s="95" customFormat="1" ht="52">
      <c r="A20" s="91" t="s">
        <v>161</v>
      </c>
      <c r="B20" s="92">
        <v>803</v>
      </c>
      <c r="C20" s="93" t="s">
        <v>144</v>
      </c>
      <c r="D20" s="93" t="s">
        <v>146</v>
      </c>
      <c r="E20" s="92" t="s">
        <v>152</v>
      </c>
      <c r="F20" s="92">
        <v>129</v>
      </c>
      <c r="G20" s="92"/>
      <c r="H20" s="92"/>
      <c r="I20" s="94"/>
      <c r="J20" s="66">
        <f>J22</f>
        <v>1004176.48</v>
      </c>
      <c r="K20" s="37"/>
      <c r="L20" s="23"/>
      <c r="M20" s="23">
        <f>M21</f>
        <v>1004176.48</v>
      </c>
      <c r="N20" s="23">
        <f>N21</f>
        <v>424345.94</v>
      </c>
      <c r="O20" s="209">
        <f t="shared" si="1"/>
        <v>42.258103874330935</v>
      </c>
    </row>
    <row r="21" spans="1:15" s="95" customFormat="1" ht="52">
      <c r="A21" s="91" t="s">
        <v>161</v>
      </c>
      <c r="B21" s="92">
        <v>803</v>
      </c>
      <c r="C21" s="93" t="s">
        <v>144</v>
      </c>
      <c r="D21" s="93" t="s">
        <v>146</v>
      </c>
      <c r="E21" s="92" t="s">
        <v>152</v>
      </c>
      <c r="F21" s="92">
        <v>129</v>
      </c>
      <c r="G21" s="92"/>
      <c r="H21" s="92"/>
      <c r="I21" s="94"/>
      <c r="J21" s="66">
        <f>J22</f>
        <v>1004176.48</v>
      </c>
      <c r="K21" s="37"/>
      <c r="L21" s="23"/>
      <c r="M21" s="23">
        <f>M22</f>
        <v>1004176.48</v>
      </c>
      <c r="N21" s="23">
        <f>N22</f>
        <v>424345.94</v>
      </c>
      <c r="O21" s="209">
        <f t="shared" si="1"/>
        <v>42.258103874330935</v>
      </c>
    </row>
    <row r="22" spans="1:15">
      <c r="A22" s="19" t="s">
        <v>162</v>
      </c>
      <c r="B22" s="18" t="s">
        <v>141</v>
      </c>
      <c r="C22" s="18" t="s">
        <v>144</v>
      </c>
      <c r="D22" s="18" t="s">
        <v>146</v>
      </c>
      <c r="E22" s="18" t="s">
        <v>152</v>
      </c>
      <c r="F22" s="18">
        <v>129</v>
      </c>
      <c r="G22" s="18"/>
      <c r="H22" s="18" t="s">
        <v>163</v>
      </c>
      <c r="I22" s="81" t="s">
        <v>0</v>
      </c>
      <c r="J22" s="90">
        <v>1004176.48</v>
      </c>
      <c r="K22" s="28"/>
      <c r="L22" s="16"/>
      <c r="M22" s="16">
        <f>J22+L22</f>
        <v>1004176.48</v>
      </c>
      <c r="N22" s="16">
        <v>424345.94</v>
      </c>
      <c r="O22" s="208">
        <f t="shared" si="1"/>
        <v>42.258103874330935</v>
      </c>
    </row>
    <row r="23" spans="1:15" ht="65">
      <c r="A23" s="82" t="s">
        <v>164</v>
      </c>
      <c r="B23" s="83" t="s">
        <v>141</v>
      </c>
      <c r="C23" s="12" t="s">
        <v>144</v>
      </c>
      <c r="D23" s="12" t="s">
        <v>165</v>
      </c>
      <c r="E23" s="12" t="s">
        <v>0</v>
      </c>
      <c r="F23" s="12" t="s">
        <v>0</v>
      </c>
      <c r="G23" s="12"/>
      <c r="H23" s="12" t="s">
        <v>0</v>
      </c>
      <c r="I23" s="84" t="s">
        <v>0</v>
      </c>
      <c r="J23" s="44">
        <f t="shared" ref="J23:N25" si="5">J24</f>
        <v>1249051.79</v>
      </c>
      <c r="K23" s="44">
        <f t="shared" si="5"/>
        <v>0</v>
      </c>
      <c r="L23" s="44">
        <f t="shared" si="5"/>
        <v>0</v>
      </c>
      <c r="M23" s="44">
        <f t="shared" si="5"/>
        <v>1249051.79</v>
      </c>
      <c r="N23" s="44">
        <f t="shared" si="5"/>
        <v>483367.28</v>
      </c>
      <c r="O23" s="209">
        <f t="shared" si="1"/>
        <v>38.698738024305626</v>
      </c>
    </row>
    <row r="24" spans="1:15">
      <c r="A24" s="85" t="s">
        <v>147</v>
      </c>
      <c r="B24" s="12" t="s">
        <v>141</v>
      </c>
      <c r="C24" s="12" t="s">
        <v>144</v>
      </c>
      <c r="D24" s="12" t="s">
        <v>165</v>
      </c>
      <c r="E24" s="12" t="s">
        <v>148</v>
      </c>
      <c r="F24" s="12" t="s">
        <v>0</v>
      </c>
      <c r="G24" s="12"/>
      <c r="H24" s="12" t="s">
        <v>0</v>
      </c>
      <c r="I24" s="84" t="s">
        <v>0</v>
      </c>
      <c r="J24" s="44">
        <f t="shared" si="5"/>
        <v>1249051.79</v>
      </c>
      <c r="K24" s="44">
        <f t="shared" si="5"/>
        <v>0</v>
      </c>
      <c r="L24" s="44">
        <f t="shared" si="5"/>
        <v>0</v>
      </c>
      <c r="M24" s="44">
        <f t="shared" si="5"/>
        <v>1249051.79</v>
      </c>
      <c r="N24" s="44">
        <f t="shared" si="5"/>
        <v>483367.28</v>
      </c>
      <c r="O24" s="209">
        <f t="shared" si="1"/>
        <v>38.698738024305626</v>
      </c>
    </row>
    <row r="25" spans="1:15" ht="65">
      <c r="A25" s="85" t="s">
        <v>149</v>
      </c>
      <c r="B25" s="12" t="s">
        <v>141</v>
      </c>
      <c r="C25" s="12" t="s">
        <v>144</v>
      </c>
      <c r="D25" s="12" t="s">
        <v>165</v>
      </c>
      <c r="E25" s="12" t="s">
        <v>150</v>
      </c>
      <c r="F25" s="12" t="s">
        <v>0</v>
      </c>
      <c r="G25" s="12"/>
      <c r="H25" s="12" t="s">
        <v>0</v>
      </c>
      <c r="I25" s="84" t="s">
        <v>0</v>
      </c>
      <c r="J25" s="44">
        <f t="shared" si="5"/>
        <v>1249051.79</v>
      </c>
      <c r="K25" s="44">
        <f t="shared" si="5"/>
        <v>0</v>
      </c>
      <c r="L25" s="44">
        <f t="shared" si="5"/>
        <v>0</v>
      </c>
      <c r="M25" s="44">
        <f t="shared" si="5"/>
        <v>1249051.79</v>
      </c>
      <c r="N25" s="44">
        <f t="shared" si="5"/>
        <v>483367.28</v>
      </c>
      <c r="O25" s="209">
        <f t="shared" si="1"/>
        <v>38.698738024305626</v>
      </c>
    </row>
    <row r="26" spans="1:15" ht="27">
      <c r="A26" s="86" t="s">
        <v>166</v>
      </c>
      <c r="B26" s="87" t="s">
        <v>141</v>
      </c>
      <c r="C26" s="87" t="s">
        <v>144</v>
      </c>
      <c r="D26" s="87" t="s">
        <v>165</v>
      </c>
      <c r="E26" s="87" t="s">
        <v>167</v>
      </c>
      <c r="F26" s="87" t="s">
        <v>0</v>
      </c>
      <c r="G26" s="87"/>
      <c r="H26" s="87" t="s">
        <v>0</v>
      </c>
      <c r="I26" s="88" t="s">
        <v>0</v>
      </c>
      <c r="J26" s="89">
        <f>J27+J35+J46</f>
        <v>1249051.79</v>
      </c>
      <c r="K26" s="89">
        <f t="shared" ref="K26:N26" si="6">K27+K35+K46</f>
        <v>0</v>
      </c>
      <c r="L26" s="89">
        <f t="shared" si="6"/>
        <v>0</v>
      </c>
      <c r="M26" s="89">
        <f t="shared" si="6"/>
        <v>1249051.79</v>
      </c>
      <c r="N26" s="89">
        <f t="shared" si="6"/>
        <v>483367.28</v>
      </c>
      <c r="O26" s="209">
        <f t="shared" si="1"/>
        <v>38.698738024305626</v>
      </c>
    </row>
    <row r="27" spans="1:15" ht="78">
      <c r="A27" s="85" t="s">
        <v>153</v>
      </c>
      <c r="B27" s="12" t="s">
        <v>141</v>
      </c>
      <c r="C27" s="12" t="s">
        <v>144</v>
      </c>
      <c r="D27" s="12" t="s">
        <v>165</v>
      </c>
      <c r="E27" s="12" t="s">
        <v>167</v>
      </c>
      <c r="F27" s="12" t="s">
        <v>154</v>
      </c>
      <c r="G27" s="12"/>
      <c r="H27" s="12" t="s">
        <v>0</v>
      </c>
      <c r="I27" s="84" t="s">
        <v>0</v>
      </c>
      <c r="J27" s="44">
        <f t="shared" ref="J27:J30" si="7">J28</f>
        <v>464750.25</v>
      </c>
      <c r="K27" s="28"/>
      <c r="L27" s="16"/>
      <c r="M27" s="23">
        <f t="shared" ref="M27:N30" si="8">M28</f>
        <v>464750.25</v>
      </c>
      <c r="N27" s="23">
        <f t="shared" si="8"/>
        <v>125354.74</v>
      </c>
      <c r="O27" s="209">
        <f t="shared" si="1"/>
        <v>26.972495442444629</v>
      </c>
    </row>
    <row r="28" spans="1:15" ht="26">
      <c r="A28" s="85" t="s">
        <v>155</v>
      </c>
      <c r="B28" s="12" t="s">
        <v>141</v>
      </c>
      <c r="C28" s="12" t="s">
        <v>144</v>
      </c>
      <c r="D28" s="12" t="s">
        <v>165</v>
      </c>
      <c r="E28" s="12" t="s">
        <v>167</v>
      </c>
      <c r="F28" s="12" t="s">
        <v>156</v>
      </c>
      <c r="G28" s="12"/>
      <c r="H28" s="12" t="s">
        <v>0</v>
      </c>
      <c r="I28" s="84" t="s">
        <v>0</v>
      </c>
      <c r="J28" s="44">
        <f t="shared" si="7"/>
        <v>464750.25</v>
      </c>
      <c r="K28" s="28"/>
      <c r="L28" s="16"/>
      <c r="M28" s="23">
        <f t="shared" si="8"/>
        <v>464750.25</v>
      </c>
      <c r="N28" s="23">
        <f t="shared" si="8"/>
        <v>125354.74</v>
      </c>
      <c r="O28" s="209">
        <f t="shared" si="1"/>
        <v>26.972495442444629</v>
      </c>
    </row>
    <row r="29" spans="1:15" ht="65">
      <c r="A29" s="13" t="s">
        <v>168</v>
      </c>
      <c r="B29" s="12" t="s">
        <v>141</v>
      </c>
      <c r="C29" s="12" t="s">
        <v>144</v>
      </c>
      <c r="D29" s="12" t="s">
        <v>165</v>
      </c>
      <c r="E29" s="12" t="s">
        <v>167</v>
      </c>
      <c r="F29" s="12" t="s">
        <v>169</v>
      </c>
      <c r="G29" s="12"/>
      <c r="H29" s="12" t="s">
        <v>0</v>
      </c>
      <c r="I29" s="84" t="s">
        <v>0</v>
      </c>
      <c r="J29" s="44">
        <f t="shared" si="7"/>
        <v>464750.25</v>
      </c>
      <c r="K29" s="28"/>
      <c r="L29" s="16"/>
      <c r="M29" s="23">
        <f t="shared" si="8"/>
        <v>464750.25</v>
      </c>
      <c r="N29" s="23">
        <f t="shared" si="8"/>
        <v>125354.74</v>
      </c>
      <c r="O29" s="209">
        <f t="shared" si="1"/>
        <v>26.972495442444629</v>
      </c>
    </row>
    <row r="30" spans="1:15">
      <c r="A30" s="19" t="s">
        <v>170</v>
      </c>
      <c r="B30" s="18" t="s">
        <v>141</v>
      </c>
      <c r="C30" s="18" t="s">
        <v>144</v>
      </c>
      <c r="D30" s="18" t="s">
        <v>165</v>
      </c>
      <c r="E30" s="18" t="s">
        <v>167</v>
      </c>
      <c r="F30" s="18" t="s">
        <v>169</v>
      </c>
      <c r="G30" s="18"/>
      <c r="H30" s="18">
        <v>226</v>
      </c>
      <c r="I30" s="81" t="s">
        <v>0</v>
      </c>
      <c r="J30" s="90">
        <f t="shared" si="7"/>
        <v>464750.25</v>
      </c>
      <c r="K30" s="28"/>
      <c r="L30" s="16"/>
      <c r="M30" s="16">
        <f t="shared" si="8"/>
        <v>464750.25</v>
      </c>
      <c r="N30" s="16">
        <f t="shared" si="8"/>
        <v>125354.74</v>
      </c>
      <c r="O30" s="208">
        <f t="shared" si="1"/>
        <v>26.972495442444629</v>
      </c>
    </row>
    <row r="31" spans="1:15">
      <c r="A31" s="19" t="s">
        <v>170</v>
      </c>
      <c r="B31" s="18" t="s">
        <v>141</v>
      </c>
      <c r="C31" s="18" t="s">
        <v>144</v>
      </c>
      <c r="D31" s="18" t="s">
        <v>165</v>
      </c>
      <c r="E31" s="18" t="s">
        <v>167</v>
      </c>
      <c r="F31" s="18" t="s">
        <v>169</v>
      </c>
      <c r="G31" s="18"/>
      <c r="H31" s="18">
        <v>226</v>
      </c>
      <c r="I31" s="81">
        <v>1140</v>
      </c>
      <c r="J31" s="90">
        <f>SUM(J32:J34)</f>
        <v>464750.25</v>
      </c>
      <c r="K31" s="28"/>
      <c r="L31" s="16"/>
      <c r="M31" s="16">
        <f>SUM(M32:M34)</f>
        <v>464750.25</v>
      </c>
      <c r="N31" s="16">
        <f>SUM(N32:N34)</f>
        <v>125354.74</v>
      </c>
      <c r="O31" s="208">
        <f t="shared" si="1"/>
        <v>26.972495442444629</v>
      </c>
    </row>
    <row r="32" spans="1:15" hidden="1">
      <c r="A32" s="96" t="s">
        <v>171</v>
      </c>
      <c r="B32" s="97"/>
      <c r="C32" s="97"/>
      <c r="D32" s="97"/>
      <c r="E32" s="97"/>
      <c r="F32" s="97"/>
      <c r="G32" s="97"/>
      <c r="H32" s="97"/>
      <c r="I32" s="98"/>
      <c r="J32" s="99">
        <v>254750.25</v>
      </c>
      <c r="K32" s="28"/>
      <c r="L32" s="16"/>
      <c r="M32" s="52">
        <f t="shared" ref="M32:M49" si="9">J32+L32</f>
        <v>254750.25</v>
      </c>
      <c r="N32" s="52">
        <v>125354.74</v>
      </c>
      <c r="O32" s="208">
        <f t="shared" si="1"/>
        <v>49.206915400475566</v>
      </c>
    </row>
    <row r="33" spans="1:15" hidden="1">
      <c r="A33" s="96" t="s">
        <v>172</v>
      </c>
      <c r="B33" s="97"/>
      <c r="C33" s="97"/>
      <c r="D33" s="97"/>
      <c r="E33" s="97"/>
      <c r="F33" s="97"/>
      <c r="G33" s="97"/>
      <c r="H33" s="97"/>
      <c r="I33" s="98"/>
      <c r="J33" s="99">
        <v>100000</v>
      </c>
      <c r="K33" s="28"/>
      <c r="L33" s="16"/>
      <c r="M33" s="52">
        <f t="shared" si="9"/>
        <v>100000</v>
      </c>
      <c r="N33" s="52"/>
      <c r="O33" s="208">
        <f t="shared" si="1"/>
        <v>0</v>
      </c>
    </row>
    <row r="34" spans="1:15" hidden="1">
      <c r="A34" s="96" t="s">
        <v>173</v>
      </c>
      <c r="B34" s="97"/>
      <c r="C34" s="97"/>
      <c r="D34" s="97"/>
      <c r="E34" s="97"/>
      <c r="F34" s="97"/>
      <c r="G34" s="97"/>
      <c r="H34" s="97"/>
      <c r="I34" s="98"/>
      <c r="J34" s="99">
        <v>110000</v>
      </c>
      <c r="K34" s="28"/>
      <c r="L34" s="16"/>
      <c r="M34" s="52">
        <f t="shared" si="9"/>
        <v>110000</v>
      </c>
      <c r="N34" s="52"/>
      <c r="O34" s="208">
        <f t="shared" si="1"/>
        <v>0</v>
      </c>
    </row>
    <row r="35" spans="1:15" ht="26">
      <c r="A35" s="85" t="s">
        <v>174</v>
      </c>
      <c r="B35" s="12" t="s">
        <v>141</v>
      </c>
      <c r="C35" s="12" t="s">
        <v>144</v>
      </c>
      <c r="D35" s="12" t="s">
        <v>165</v>
      </c>
      <c r="E35" s="12" t="s">
        <v>167</v>
      </c>
      <c r="F35" s="12" t="s">
        <v>175</v>
      </c>
      <c r="G35" s="97"/>
      <c r="H35" s="97"/>
      <c r="I35" s="98"/>
      <c r="J35" s="66">
        <f>J36</f>
        <v>209576.53999999998</v>
      </c>
      <c r="K35" s="28"/>
      <c r="L35" s="16"/>
      <c r="M35" s="23">
        <f>M36</f>
        <v>209576.53999999998</v>
      </c>
      <c r="N35" s="23">
        <f>N36</f>
        <v>108122.54000000001</v>
      </c>
      <c r="O35" s="209">
        <f t="shared" si="1"/>
        <v>51.590955743424352</v>
      </c>
    </row>
    <row r="36" spans="1:15" ht="39">
      <c r="A36" s="85" t="s">
        <v>176</v>
      </c>
      <c r="B36" s="12" t="s">
        <v>141</v>
      </c>
      <c r="C36" s="12" t="s">
        <v>144</v>
      </c>
      <c r="D36" s="12" t="s">
        <v>165</v>
      </c>
      <c r="E36" s="12" t="s">
        <v>167</v>
      </c>
      <c r="F36" s="12" t="s">
        <v>177</v>
      </c>
      <c r="G36" s="97"/>
      <c r="H36" s="97"/>
      <c r="I36" s="98"/>
      <c r="J36" s="66">
        <f>J37</f>
        <v>209576.53999999998</v>
      </c>
      <c r="K36" s="28"/>
      <c r="L36" s="16"/>
      <c r="M36" s="23">
        <f>M37</f>
        <v>209576.53999999998</v>
      </c>
      <c r="N36" s="23">
        <f>N37</f>
        <v>108122.54000000001</v>
      </c>
      <c r="O36" s="209">
        <f t="shared" si="1"/>
        <v>51.590955743424352</v>
      </c>
    </row>
    <row r="37" spans="1:15" ht="39">
      <c r="A37" s="13" t="s">
        <v>178</v>
      </c>
      <c r="B37" s="12" t="s">
        <v>141</v>
      </c>
      <c r="C37" s="12" t="s">
        <v>144</v>
      </c>
      <c r="D37" s="12" t="s">
        <v>165</v>
      </c>
      <c r="E37" s="12" t="s">
        <v>167</v>
      </c>
      <c r="F37" s="12" t="s">
        <v>179</v>
      </c>
      <c r="G37" s="12"/>
      <c r="H37" s="12" t="s">
        <v>0</v>
      </c>
      <c r="I37" s="84" t="s">
        <v>0</v>
      </c>
      <c r="J37" s="44">
        <f>J38+J41</f>
        <v>209576.53999999998</v>
      </c>
      <c r="K37" s="28"/>
      <c r="L37" s="16"/>
      <c r="M37" s="23">
        <f>M38+M41</f>
        <v>209576.53999999998</v>
      </c>
      <c r="N37" s="23">
        <f>N38+N41</f>
        <v>108122.54000000001</v>
      </c>
      <c r="O37" s="209">
        <f t="shared" si="1"/>
        <v>51.590955743424352</v>
      </c>
    </row>
    <row r="38" spans="1:15">
      <c r="A38" s="19" t="s">
        <v>170</v>
      </c>
      <c r="B38" s="18" t="s">
        <v>141</v>
      </c>
      <c r="C38" s="18" t="s">
        <v>144</v>
      </c>
      <c r="D38" s="18" t="s">
        <v>165</v>
      </c>
      <c r="E38" s="18" t="s">
        <v>167</v>
      </c>
      <c r="F38" s="18" t="s">
        <v>179</v>
      </c>
      <c r="G38" s="18"/>
      <c r="H38" s="18" t="s">
        <v>180</v>
      </c>
      <c r="I38" s="81" t="s">
        <v>0</v>
      </c>
      <c r="J38" s="90">
        <f>J39</f>
        <v>50000</v>
      </c>
      <c r="K38" s="28"/>
      <c r="L38" s="16"/>
      <c r="M38" s="16">
        <f>M39</f>
        <v>50000</v>
      </c>
      <c r="N38" s="16">
        <f>N39</f>
        <v>3766</v>
      </c>
      <c r="O38" s="208">
        <f t="shared" si="1"/>
        <v>7.532</v>
      </c>
    </row>
    <row r="39" spans="1:15">
      <c r="A39" s="19" t="s">
        <v>181</v>
      </c>
      <c r="B39" s="18">
        <v>803</v>
      </c>
      <c r="C39" s="100" t="s">
        <v>144</v>
      </c>
      <c r="D39" s="18" t="s">
        <v>165</v>
      </c>
      <c r="E39" s="18" t="s">
        <v>167</v>
      </c>
      <c r="F39" s="18">
        <v>244</v>
      </c>
      <c r="G39" s="18"/>
      <c r="H39" s="18">
        <v>226</v>
      </c>
      <c r="I39" s="81">
        <v>1140</v>
      </c>
      <c r="J39" s="90">
        <f>J40</f>
        <v>50000</v>
      </c>
      <c r="K39" s="28"/>
      <c r="L39" s="16"/>
      <c r="M39" s="16">
        <f>M40</f>
        <v>50000</v>
      </c>
      <c r="N39" s="16">
        <f>N40</f>
        <v>3766</v>
      </c>
      <c r="O39" s="208">
        <f t="shared" si="1"/>
        <v>7.532</v>
      </c>
    </row>
    <row r="40" spans="1:15" hidden="1">
      <c r="A40" s="96" t="s">
        <v>182</v>
      </c>
      <c r="B40" s="97"/>
      <c r="C40" s="101"/>
      <c r="D40" s="97"/>
      <c r="E40" s="97"/>
      <c r="F40" s="97"/>
      <c r="G40" s="97"/>
      <c r="H40" s="97"/>
      <c r="I40" s="98"/>
      <c r="J40" s="99">
        <v>50000</v>
      </c>
      <c r="K40" s="28"/>
      <c r="L40" s="16"/>
      <c r="M40" s="52">
        <f t="shared" si="9"/>
        <v>50000</v>
      </c>
      <c r="N40" s="52">
        <v>3766</v>
      </c>
      <c r="O40" s="208">
        <f t="shared" si="1"/>
        <v>7.532</v>
      </c>
    </row>
    <row r="41" spans="1:15">
      <c r="A41" s="19" t="s">
        <v>183</v>
      </c>
      <c r="B41" s="18" t="s">
        <v>141</v>
      </c>
      <c r="C41" s="18" t="s">
        <v>144</v>
      </c>
      <c r="D41" s="18" t="s">
        <v>165</v>
      </c>
      <c r="E41" s="18" t="s">
        <v>167</v>
      </c>
      <c r="F41" s="18" t="s">
        <v>179</v>
      </c>
      <c r="G41" s="18"/>
      <c r="H41" s="18">
        <v>340</v>
      </c>
      <c r="I41" s="81" t="s">
        <v>0</v>
      </c>
      <c r="J41" s="90">
        <f>J42</f>
        <v>159576.53999999998</v>
      </c>
      <c r="K41" s="28"/>
      <c r="L41" s="16"/>
      <c r="M41" s="16">
        <f>M42</f>
        <v>159576.53999999998</v>
      </c>
      <c r="N41" s="16">
        <f>N42</f>
        <v>104356.54000000001</v>
      </c>
      <c r="O41" s="208">
        <f t="shared" si="1"/>
        <v>65.395915966093781</v>
      </c>
    </row>
    <row r="42" spans="1:15" ht="26">
      <c r="A42" s="19" t="s">
        <v>184</v>
      </c>
      <c r="B42" s="18" t="s">
        <v>141</v>
      </c>
      <c r="C42" s="18" t="s">
        <v>144</v>
      </c>
      <c r="D42" s="18" t="s">
        <v>165</v>
      </c>
      <c r="E42" s="18" t="s">
        <v>167</v>
      </c>
      <c r="F42" s="18" t="s">
        <v>179</v>
      </c>
      <c r="G42" s="18"/>
      <c r="H42" s="18">
        <v>349</v>
      </c>
      <c r="I42" s="81" t="s">
        <v>185</v>
      </c>
      <c r="J42" s="90">
        <f>SUM(J43:J45)</f>
        <v>159576.53999999998</v>
      </c>
      <c r="K42" s="28"/>
      <c r="L42" s="16"/>
      <c r="M42" s="16">
        <f>SUM(M43:M45)</f>
        <v>159576.53999999998</v>
      </c>
      <c r="N42" s="16">
        <f>SUM(N43:N45)</f>
        <v>104356.54000000001</v>
      </c>
      <c r="O42" s="208">
        <f t="shared" si="1"/>
        <v>65.395915966093781</v>
      </c>
    </row>
    <row r="43" spans="1:15" ht="26" hidden="1">
      <c r="A43" s="96" t="s">
        <v>186</v>
      </c>
      <c r="B43" s="97"/>
      <c r="C43" s="97"/>
      <c r="D43" s="97"/>
      <c r="E43" s="97"/>
      <c r="F43" s="97"/>
      <c r="G43" s="97"/>
      <c r="H43" s="97"/>
      <c r="I43" s="98"/>
      <c r="J43" s="99">
        <v>62500</v>
      </c>
      <c r="K43" s="28"/>
      <c r="L43" s="16"/>
      <c r="M43" s="52">
        <f t="shared" si="9"/>
        <v>62500</v>
      </c>
      <c r="N43" s="52">
        <v>62500</v>
      </c>
      <c r="O43" s="208">
        <f t="shared" si="1"/>
        <v>100</v>
      </c>
    </row>
    <row r="44" spans="1:15" ht="26" hidden="1">
      <c r="A44" s="96" t="s">
        <v>187</v>
      </c>
      <c r="B44" s="97"/>
      <c r="C44" s="97"/>
      <c r="D44" s="97"/>
      <c r="E44" s="97"/>
      <c r="F44" s="97"/>
      <c r="G44" s="97"/>
      <c r="H44" s="97"/>
      <c r="I44" s="98"/>
      <c r="J44" s="99">
        <v>93451.54</v>
      </c>
      <c r="K44" s="28"/>
      <c r="L44" s="16"/>
      <c r="M44" s="52">
        <f t="shared" si="9"/>
        <v>93451.54</v>
      </c>
      <c r="N44" s="52">
        <v>41631.54</v>
      </c>
      <c r="O44" s="208">
        <f t="shared" si="1"/>
        <v>44.548800372899159</v>
      </c>
    </row>
    <row r="45" spans="1:15" hidden="1">
      <c r="A45" s="96" t="s">
        <v>188</v>
      </c>
      <c r="B45" s="97"/>
      <c r="C45" s="97"/>
      <c r="D45" s="97"/>
      <c r="E45" s="97"/>
      <c r="F45" s="97"/>
      <c r="G45" s="97"/>
      <c r="H45" s="97"/>
      <c r="I45" s="98"/>
      <c r="J45" s="99">
        <v>3625</v>
      </c>
      <c r="K45" s="28"/>
      <c r="L45" s="16"/>
      <c r="M45" s="52">
        <f t="shared" si="9"/>
        <v>3625</v>
      </c>
      <c r="N45" s="52">
        <v>225</v>
      </c>
      <c r="O45" s="208">
        <f t="shared" si="1"/>
        <v>6.2068965517241379</v>
      </c>
    </row>
    <row r="46" spans="1:15" ht="26">
      <c r="A46" s="85" t="s">
        <v>189</v>
      </c>
      <c r="B46" s="12" t="s">
        <v>141</v>
      </c>
      <c r="C46" s="12" t="s">
        <v>144</v>
      </c>
      <c r="D46" s="12" t="s">
        <v>165</v>
      </c>
      <c r="E46" s="12" t="s">
        <v>167</v>
      </c>
      <c r="F46" s="12" t="s">
        <v>190</v>
      </c>
      <c r="G46" s="12"/>
      <c r="H46" s="12" t="s">
        <v>0</v>
      </c>
      <c r="I46" s="84" t="s">
        <v>0</v>
      </c>
      <c r="J46" s="44">
        <f t="shared" ref="J46:J48" si="10">J47</f>
        <v>574725</v>
      </c>
      <c r="K46" s="28"/>
      <c r="L46" s="16"/>
      <c r="M46" s="23">
        <f t="shared" ref="M46:N48" si="11">M47</f>
        <v>574725</v>
      </c>
      <c r="N46" s="23">
        <f t="shared" si="11"/>
        <v>249890</v>
      </c>
      <c r="O46" s="209">
        <f t="shared" si="1"/>
        <v>43.4799251816086</v>
      </c>
    </row>
    <row r="47" spans="1:15">
      <c r="A47" s="13" t="s">
        <v>191</v>
      </c>
      <c r="B47" s="12" t="s">
        <v>141</v>
      </c>
      <c r="C47" s="12" t="s">
        <v>144</v>
      </c>
      <c r="D47" s="12" t="s">
        <v>165</v>
      </c>
      <c r="E47" s="12" t="s">
        <v>167</v>
      </c>
      <c r="F47" s="12" t="s">
        <v>192</v>
      </c>
      <c r="G47" s="12"/>
      <c r="H47" s="12" t="s">
        <v>0</v>
      </c>
      <c r="I47" s="84" t="s">
        <v>0</v>
      </c>
      <c r="J47" s="44">
        <f t="shared" si="10"/>
        <v>574725</v>
      </c>
      <c r="K47" s="28"/>
      <c r="L47" s="16"/>
      <c r="M47" s="23">
        <f t="shared" si="11"/>
        <v>574725</v>
      </c>
      <c r="N47" s="23">
        <f t="shared" si="11"/>
        <v>249890</v>
      </c>
      <c r="O47" s="209">
        <f t="shared" si="1"/>
        <v>43.4799251816086</v>
      </c>
    </row>
    <row r="48" spans="1:15">
      <c r="A48" s="19" t="s">
        <v>193</v>
      </c>
      <c r="B48" s="18" t="s">
        <v>141</v>
      </c>
      <c r="C48" s="18" t="s">
        <v>144</v>
      </c>
      <c r="D48" s="18" t="s">
        <v>165</v>
      </c>
      <c r="E48" s="18" t="s">
        <v>167</v>
      </c>
      <c r="F48" s="18" t="s">
        <v>192</v>
      </c>
      <c r="G48" s="18"/>
      <c r="H48" s="18" t="s">
        <v>194</v>
      </c>
      <c r="I48" s="81" t="s">
        <v>0</v>
      </c>
      <c r="J48" s="90">
        <f t="shared" si="10"/>
        <v>574725</v>
      </c>
      <c r="K48" s="28"/>
      <c r="L48" s="16"/>
      <c r="M48" s="16">
        <f t="shared" si="11"/>
        <v>574725</v>
      </c>
      <c r="N48" s="16">
        <f t="shared" si="11"/>
        <v>249890</v>
      </c>
      <c r="O48" s="208">
        <f t="shared" si="1"/>
        <v>43.4799251816086</v>
      </c>
    </row>
    <row r="49" spans="1:15" ht="26">
      <c r="A49" s="19" t="s">
        <v>195</v>
      </c>
      <c r="B49" s="18" t="s">
        <v>141</v>
      </c>
      <c r="C49" s="18" t="s">
        <v>144</v>
      </c>
      <c r="D49" s="18" t="s">
        <v>165</v>
      </c>
      <c r="E49" s="18" t="s">
        <v>167</v>
      </c>
      <c r="F49" s="18" t="s">
        <v>192</v>
      </c>
      <c r="G49" s="18"/>
      <c r="H49" s="18">
        <v>296</v>
      </c>
      <c r="I49" s="81" t="s">
        <v>196</v>
      </c>
      <c r="J49" s="90">
        <v>574725</v>
      </c>
      <c r="K49" s="28"/>
      <c r="L49" s="16"/>
      <c r="M49" s="16">
        <f t="shared" si="9"/>
        <v>574725</v>
      </c>
      <c r="N49" s="16">
        <v>249890</v>
      </c>
      <c r="O49" s="208">
        <f t="shared" si="1"/>
        <v>43.4799251816086</v>
      </c>
    </row>
    <row r="50" spans="1:15" ht="65">
      <c r="A50" s="82" t="s">
        <v>197</v>
      </c>
      <c r="B50" s="83" t="s">
        <v>141</v>
      </c>
      <c r="C50" s="12" t="s">
        <v>144</v>
      </c>
      <c r="D50" s="12" t="s">
        <v>198</v>
      </c>
      <c r="E50" s="12" t="s">
        <v>0</v>
      </c>
      <c r="F50" s="12" t="s">
        <v>0</v>
      </c>
      <c r="G50" s="12"/>
      <c r="H50" s="12" t="s">
        <v>0</v>
      </c>
      <c r="I50" s="84" t="s">
        <v>0</v>
      </c>
      <c r="J50" s="44">
        <f>J51</f>
        <v>81560082.253000006</v>
      </c>
      <c r="K50" s="44">
        <f t="shared" ref="K50:N52" si="12">K51</f>
        <v>307502</v>
      </c>
      <c r="L50" s="44">
        <f t="shared" si="12"/>
        <v>394600</v>
      </c>
      <c r="M50" s="44">
        <f t="shared" si="12"/>
        <v>82265724.543000013</v>
      </c>
      <c r="N50" s="44">
        <f t="shared" si="12"/>
        <v>36852299.82</v>
      </c>
      <c r="O50" s="209">
        <f t="shared" si="1"/>
        <v>44.796663525083801</v>
      </c>
    </row>
    <row r="51" spans="1:15">
      <c r="A51" s="85" t="s">
        <v>147</v>
      </c>
      <c r="B51" s="12" t="s">
        <v>141</v>
      </c>
      <c r="C51" s="12" t="s">
        <v>144</v>
      </c>
      <c r="D51" s="12" t="s">
        <v>198</v>
      </c>
      <c r="E51" s="12" t="s">
        <v>148</v>
      </c>
      <c r="F51" s="12" t="s">
        <v>0</v>
      </c>
      <c r="G51" s="12"/>
      <c r="H51" s="12" t="s">
        <v>0</v>
      </c>
      <c r="I51" s="84" t="s">
        <v>0</v>
      </c>
      <c r="J51" s="44">
        <f>J52</f>
        <v>81560082.253000006</v>
      </c>
      <c r="K51" s="44">
        <f t="shared" si="12"/>
        <v>307502</v>
      </c>
      <c r="L51" s="44">
        <f t="shared" si="12"/>
        <v>394600</v>
      </c>
      <c r="M51" s="44">
        <f t="shared" si="12"/>
        <v>82265724.543000013</v>
      </c>
      <c r="N51" s="44">
        <f t="shared" si="12"/>
        <v>36852299.82</v>
      </c>
      <c r="O51" s="209">
        <f t="shared" si="1"/>
        <v>44.796663525083801</v>
      </c>
    </row>
    <row r="52" spans="1:15" ht="65">
      <c r="A52" s="85" t="s">
        <v>149</v>
      </c>
      <c r="B52" s="12" t="s">
        <v>141</v>
      </c>
      <c r="C52" s="12" t="s">
        <v>144</v>
      </c>
      <c r="D52" s="12" t="s">
        <v>198</v>
      </c>
      <c r="E52" s="12" t="s">
        <v>150</v>
      </c>
      <c r="F52" s="12" t="s">
        <v>0</v>
      </c>
      <c r="G52" s="12"/>
      <c r="H52" s="12" t="s">
        <v>0</v>
      </c>
      <c r="I52" s="84" t="s">
        <v>0</v>
      </c>
      <c r="J52" s="44">
        <f>J53</f>
        <v>81560082.253000006</v>
      </c>
      <c r="K52" s="44">
        <f t="shared" si="12"/>
        <v>307502</v>
      </c>
      <c r="L52" s="44">
        <f t="shared" si="12"/>
        <v>394600</v>
      </c>
      <c r="M52" s="44">
        <f t="shared" si="12"/>
        <v>82265724.543000013</v>
      </c>
      <c r="N52" s="44">
        <f t="shared" si="12"/>
        <v>36852299.82</v>
      </c>
      <c r="O52" s="209">
        <f t="shared" si="1"/>
        <v>44.796663525083801</v>
      </c>
    </row>
    <row r="53" spans="1:15" ht="27">
      <c r="A53" s="86" t="s">
        <v>166</v>
      </c>
      <c r="B53" s="87" t="s">
        <v>141</v>
      </c>
      <c r="C53" s="87" t="s">
        <v>144</v>
      </c>
      <c r="D53" s="87" t="s">
        <v>198</v>
      </c>
      <c r="E53" s="87" t="s">
        <v>167</v>
      </c>
      <c r="F53" s="87" t="s">
        <v>0</v>
      </c>
      <c r="G53" s="87"/>
      <c r="H53" s="87" t="s">
        <v>0</v>
      </c>
      <c r="I53" s="88" t="s">
        <v>0</v>
      </c>
      <c r="J53" s="89">
        <f>J54+J82+J184</f>
        <v>81560082.253000006</v>
      </c>
      <c r="K53" s="89">
        <f>K54+K82+K184</f>
        <v>307502</v>
      </c>
      <c r="L53" s="89">
        <f>L54+L82+L184</f>
        <v>394600</v>
      </c>
      <c r="M53" s="89">
        <f>M54+M82+M184</f>
        <v>82265724.543000013</v>
      </c>
      <c r="N53" s="89">
        <f>N54+N82+N184</f>
        <v>36852299.82</v>
      </c>
      <c r="O53" s="209">
        <f t="shared" si="1"/>
        <v>44.796663525083801</v>
      </c>
    </row>
    <row r="54" spans="1:15" ht="78">
      <c r="A54" s="85" t="s">
        <v>153</v>
      </c>
      <c r="B54" s="12" t="s">
        <v>141</v>
      </c>
      <c r="C54" s="12" t="s">
        <v>144</v>
      </c>
      <c r="D54" s="12" t="s">
        <v>198</v>
      </c>
      <c r="E54" s="12" t="s">
        <v>167</v>
      </c>
      <c r="F54" s="12" t="s">
        <v>154</v>
      </c>
      <c r="G54" s="12"/>
      <c r="H54" s="12" t="s">
        <v>0</v>
      </c>
      <c r="I54" s="84" t="s">
        <v>0</v>
      </c>
      <c r="J54" s="44">
        <f>J55</f>
        <v>74219603.420000002</v>
      </c>
      <c r="K54" s="44">
        <f t="shared" ref="K54:N54" si="13">K55</f>
        <v>307502</v>
      </c>
      <c r="L54" s="44">
        <f t="shared" si="13"/>
        <v>328000</v>
      </c>
      <c r="M54" s="44">
        <f t="shared" si="13"/>
        <v>74859245.710000008</v>
      </c>
      <c r="N54" s="44">
        <f t="shared" si="13"/>
        <v>32931588.349999998</v>
      </c>
      <c r="O54" s="209">
        <f t="shared" si="1"/>
        <v>43.991344072013348</v>
      </c>
    </row>
    <row r="55" spans="1:15" ht="26">
      <c r="A55" s="85" t="s">
        <v>155</v>
      </c>
      <c r="B55" s="12" t="s">
        <v>141</v>
      </c>
      <c r="C55" s="12" t="s">
        <v>144</v>
      </c>
      <c r="D55" s="12" t="s">
        <v>198</v>
      </c>
      <c r="E55" s="12" t="s">
        <v>167</v>
      </c>
      <c r="F55" s="12" t="s">
        <v>156</v>
      </c>
      <c r="G55" s="12"/>
      <c r="H55" s="12" t="s">
        <v>0</v>
      </c>
      <c r="I55" s="84" t="s">
        <v>0</v>
      </c>
      <c r="J55" s="44">
        <f>J56+J59+J80</f>
        <v>74219603.420000002</v>
      </c>
      <c r="K55" s="44">
        <f t="shared" ref="K55:N55" si="14">K56+K59+K80</f>
        <v>307502</v>
      </c>
      <c r="L55" s="44">
        <f t="shared" si="14"/>
        <v>328000</v>
      </c>
      <c r="M55" s="44">
        <f t="shared" si="14"/>
        <v>74859245.710000008</v>
      </c>
      <c r="N55" s="44">
        <f t="shared" si="14"/>
        <v>32931588.349999998</v>
      </c>
      <c r="O55" s="209">
        <f t="shared" si="1"/>
        <v>43.991344072013348</v>
      </c>
    </row>
    <row r="56" spans="1:15" ht="26">
      <c r="A56" s="13" t="s">
        <v>157</v>
      </c>
      <c r="B56" s="12" t="s">
        <v>141</v>
      </c>
      <c r="C56" s="12" t="s">
        <v>144</v>
      </c>
      <c r="D56" s="12" t="s">
        <v>198</v>
      </c>
      <c r="E56" s="12" t="s">
        <v>167</v>
      </c>
      <c r="F56" s="12" t="s">
        <v>159</v>
      </c>
      <c r="G56" s="12"/>
      <c r="H56" s="12" t="s">
        <v>0</v>
      </c>
      <c r="I56" s="84" t="s">
        <v>0</v>
      </c>
      <c r="J56" s="44">
        <f>SUM(J57:J58)</f>
        <v>55039434.270000003</v>
      </c>
      <c r="K56" s="44">
        <f t="shared" ref="K56:N56" si="15">SUM(K57:K58)</f>
        <v>0</v>
      </c>
      <c r="L56" s="44">
        <f t="shared" si="15"/>
        <v>0</v>
      </c>
      <c r="M56" s="44">
        <f t="shared" si="15"/>
        <v>55039434.270000003</v>
      </c>
      <c r="N56" s="44">
        <f t="shared" si="15"/>
        <v>24761764.399999999</v>
      </c>
      <c r="O56" s="209">
        <f t="shared" si="1"/>
        <v>44.989133206801029</v>
      </c>
    </row>
    <row r="57" spans="1:15">
      <c r="A57" s="19" t="s">
        <v>158</v>
      </c>
      <c r="B57" s="18" t="s">
        <v>141</v>
      </c>
      <c r="C57" s="18" t="s">
        <v>144</v>
      </c>
      <c r="D57" s="18" t="s">
        <v>198</v>
      </c>
      <c r="E57" s="18" t="s">
        <v>167</v>
      </c>
      <c r="F57" s="18" t="s">
        <v>159</v>
      </c>
      <c r="G57" s="18"/>
      <c r="H57" s="18" t="s">
        <v>160</v>
      </c>
      <c r="I57" s="81" t="s">
        <v>0</v>
      </c>
      <c r="J57" s="90">
        <v>54839434.270000003</v>
      </c>
      <c r="K57" s="28"/>
      <c r="L57" s="16"/>
      <c r="M57" s="16">
        <f>J57+L57</f>
        <v>54839434.270000003</v>
      </c>
      <c r="N57" s="16">
        <v>24684891.789999999</v>
      </c>
      <c r="O57" s="208">
        <f t="shared" si="1"/>
        <v>45.013031440960553</v>
      </c>
    </row>
    <row r="58" spans="1:15" ht="26">
      <c r="A58" s="19" t="s">
        <v>199</v>
      </c>
      <c r="B58" s="18" t="s">
        <v>141</v>
      </c>
      <c r="C58" s="18" t="s">
        <v>144</v>
      </c>
      <c r="D58" s="18" t="s">
        <v>198</v>
      </c>
      <c r="E58" s="18" t="s">
        <v>167</v>
      </c>
      <c r="F58" s="18" t="s">
        <v>159</v>
      </c>
      <c r="G58" s="18"/>
      <c r="H58" s="18">
        <v>266</v>
      </c>
      <c r="I58" s="81"/>
      <c r="J58" s="90">
        <v>200000</v>
      </c>
      <c r="K58" s="28"/>
      <c r="L58" s="16"/>
      <c r="M58" s="16">
        <f>J58+L58</f>
        <v>200000</v>
      </c>
      <c r="N58" s="16">
        <v>76872.61</v>
      </c>
      <c r="O58" s="208">
        <f t="shared" si="1"/>
        <v>38.436304999999997</v>
      </c>
    </row>
    <row r="59" spans="1:15" ht="39">
      <c r="A59" s="13" t="s">
        <v>200</v>
      </c>
      <c r="B59" s="12" t="s">
        <v>141</v>
      </c>
      <c r="C59" s="12" t="s">
        <v>144</v>
      </c>
      <c r="D59" s="12" t="s">
        <v>198</v>
      </c>
      <c r="E59" s="12" t="s">
        <v>167</v>
      </c>
      <c r="F59" s="12" t="s">
        <v>201</v>
      </c>
      <c r="G59" s="12"/>
      <c r="H59" s="12" t="s">
        <v>0</v>
      </c>
      <c r="I59" s="84" t="s">
        <v>0</v>
      </c>
      <c r="J59" s="44">
        <f>J60+J64+J73+J77+J70</f>
        <v>2818660</v>
      </c>
      <c r="K59" s="44">
        <f t="shared" ref="K59:N59" si="16">K60+K64+K73+K77+K70</f>
        <v>307502</v>
      </c>
      <c r="L59" s="44">
        <f t="shared" si="16"/>
        <v>328000</v>
      </c>
      <c r="M59" s="44">
        <f t="shared" si="16"/>
        <v>3458302.29</v>
      </c>
      <c r="N59" s="44">
        <f t="shared" si="16"/>
        <v>1816094.36</v>
      </c>
      <c r="O59" s="209">
        <f t="shared" si="1"/>
        <v>52.514043241720209</v>
      </c>
    </row>
    <row r="60" spans="1:15" ht="26">
      <c r="A60" s="47" t="s">
        <v>202</v>
      </c>
      <c r="B60" s="18" t="s">
        <v>141</v>
      </c>
      <c r="C60" s="18" t="s">
        <v>144</v>
      </c>
      <c r="D60" s="18" t="s">
        <v>198</v>
      </c>
      <c r="E60" s="18" t="s">
        <v>167</v>
      </c>
      <c r="F60" s="18" t="s">
        <v>201</v>
      </c>
      <c r="G60" s="18"/>
      <c r="H60" s="18" t="s">
        <v>203</v>
      </c>
      <c r="I60" s="102"/>
      <c r="J60" s="103">
        <f>J61</f>
        <v>60200</v>
      </c>
      <c r="K60" s="103">
        <f t="shared" ref="K60:N61" si="17">K61</f>
        <v>0</v>
      </c>
      <c r="L60" s="103">
        <f t="shared" si="17"/>
        <v>35000</v>
      </c>
      <c r="M60" s="103">
        <f t="shared" si="17"/>
        <v>100100</v>
      </c>
      <c r="N60" s="103">
        <f t="shared" si="17"/>
        <v>60200</v>
      </c>
      <c r="O60" s="208">
        <f t="shared" si="1"/>
        <v>60.139860139860133</v>
      </c>
    </row>
    <row r="61" spans="1:15">
      <c r="A61" s="47" t="s">
        <v>204</v>
      </c>
      <c r="B61" s="18" t="s">
        <v>141</v>
      </c>
      <c r="C61" s="18" t="s">
        <v>144</v>
      </c>
      <c r="D61" s="18" t="s">
        <v>198</v>
      </c>
      <c r="E61" s="18" t="s">
        <v>167</v>
      </c>
      <c r="F61" s="18" t="s">
        <v>201</v>
      </c>
      <c r="G61" s="18"/>
      <c r="H61" s="18" t="s">
        <v>203</v>
      </c>
      <c r="I61" s="102">
        <v>1104</v>
      </c>
      <c r="J61" s="103">
        <f>J62</f>
        <v>60200</v>
      </c>
      <c r="K61" s="103">
        <f t="shared" si="17"/>
        <v>0</v>
      </c>
      <c r="L61" s="103">
        <f t="shared" si="17"/>
        <v>35000</v>
      </c>
      <c r="M61" s="103">
        <f>SUM(M62:M63)</f>
        <v>100100</v>
      </c>
      <c r="N61" s="103">
        <f>SUM(N62:N63)</f>
        <v>60200</v>
      </c>
      <c r="O61" s="208">
        <f t="shared" si="1"/>
        <v>60.139860139860133</v>
      </c>
    </row>
    <row r="62" spans="1:15" s="107" customFormat="1" hidden="1">
      <c r="A62" s="104" t="s">
        <v>205</v>
      </c>
      <c r="B62" s="97"/>
      <c r="C62" s="97"/>
      <c r="D62" s="97"/>
      <c r="E62" s="97"/>
      <c r="F62" s="97"/>
      <c r="G62" s="97"/>
      <c r="H62" s="97"/>
      <c r="I62" s="105"/>
      <c r="J62" s="106">
        <v>60200</v>
      </c>
      <c r="K62" s="48"/>
      <c r="L62" s="52">
        <v>35000</v>
      </c>
      <c r="M62" s="52">
        <v>95200</v>
      </c>
      <c r="N62" s="52">
        <v>60200</v>
      </c>
      <c r="O62" s="208">
        <f t="shared" si="1"/>
        <v>63.235294117647058</v>
      </c>
    </row>
    <row r="63" spans="1:15" s="107" customFormat="1" ht="26" hidden="1">
      <c r="A63" s="104" t="s">
        <v>206</v>
      </c>
      <c r="B63" s="97"/>
      <c r="C63" s="97"/>
      <c r="D63" s="97"/>
      <c r="E63" s="97"/>
      <c r="F63" s="97"/>
      <c r="G63" s="97"/>
      <c r="H63" s="97"/>
      <c r="I63" s="105"/>
      <c r="J63" s="106"/>
      <c r="K63" s="48"/>
      <c r="L63" s="52"/>
      <c r="M63" s="52">
        <v>4900</v>
      </c>
      <c r="N63" s="52"/>
      <c r="O63" s="208">
        <f t="shared" si="1"/>
        <v>0</v>
      </c>
    </row>
    <row r="64" spans="1:15" ht="26">
      <c r="A64" s="47" t="s">
        <v>207</v>
      </c>
      <c r="B64" s="18" t="s">
        <v>141</v>
      </c>
      <c r="C64" s="18" t="s">
        <v>144</v>
      </c>
      <c r="D64" s="18" t="s">
        <v>198</v>
      </c>
      <c r="E64" s="18" t="s">
        <v>167</v>
      </c>
      <c r="F64" s="18" t="s">
        <v>201</v>
      </c>
      <c r="G64" s="46"/>
      <c r="H64" s="46">
        <v>214</v>
      </c>
      <c r="I64" s="102"/>
      <c r="J64" s="103">
        <f>J65+J67</f>
        <v>2004225.35</v>
      </c>
      <c r="K64" s="28"/>
      <c r="L64" s="16"/>
      <c r="M64" s="16">
        <f>M65+M67</f>
        <v>2273782.64</v>
      </c>
      <c r="N64" s="16">
        <f>N65+N67</f>
        <v>1268116.6000000001</v>
      </c>
      <c r="O64" s="208">
        <f t="shared" si="1"/>
        <v>55.771232381297452</v>
      </c>
    </row>
    <row r="65" spans="1:15" ht="26">
      <c r="A65" s="47" t="s">
        <v>208</v>
      </c>
      <c r="B65" s="18" t="s">
        <v>141</v>
      </c>
      <c r="C65" s="18" t="s">
        <v>144</v>
      </c>
      <c r="D65" s="18" t="s">
        <v>198</v>
      </c>
      <c r="E65" s="18" t="s">
        <v>167</v>
      </c>
      <c r="F65" s="18" t="s">
        <v>201</v>
      </c>
      <c r="G65" s="46"/>
      <c r="H65" s="46">
        <v>214</v>
      </c>
      <c r="I65" s="102">
        <v>1101</v>
      </c>
      <c r="J65" s="103">
        <f>J66</f>
        <v>1777065.35</v>
      </c>
      <c r="K65" s="28"/>
      <c r="L65" s="16"/>
      <c r="M65" s="16">
        <f t="shared" ref="M65:M72" si="18">J65+L65</f>
        <v>1777065.35</v>
      </c>
      <c r="N65" s="16">
        <v>1040956.6</v>
      </c>
      <c r="O65" s="208">
        <f t="shared" si="1"/>
        <v>58.577283047019058</v>
      </c>
    </row>
    <row r="66" spans="1:15" s="107" customFormat="1" hidden="1">
      <c r="A66" s="104" t="s">
        <v>209</v>
      </c>
      <c r="B66" s="97"/>
      <c r="C66" s="97"/>
      <c r="D66" s="97"/>
      <c r="E66" s="97"/>
      <c r="F66" s="97"/>
      <c r="G66" s="108"/>
      <c r="H66" s="108"/>
      <c r="I66" s="105"/>
      <c r="J66" s="106">
        <v>1777065.35</v>
      </c>
      <c r="K66" s="48"/>
      <c r="L66" s="52"/>
      <c r="M66" s="52">
        <f t="shared" si="18"/>
        <v>1777065.35</v>
      </c>
      <c r="N66" s="52">
        <v>1040956.6</v>
      </c>
      <c r="O66" s="208">
        <f t="shared" si="1"/>
        <v>58.577283047019058</v>
      </c>
    </row>
    <row r="67" spans="1:15" s="107" customFormat="1">
      <c r="A67" s="47" t="s">
        <v>210</v>
      </c>
      <c r="B67" s="18" t="s">
        <v>141</v>
      </c>
      <c r="C67" s="18" t="s">
        <v>144</v>
      </c>
      <c r="D67" s="18" t="s">
        <v>198</v>
      </c>
      <c r="E67" s="18" t="s">
        <v>167</v>
      </c>
      <c r="F67" s="18" t="s">
        <v>201</v>
      </c>
      <c r="G67" s="46"/>
      <c r="H67" s="46">
        <v>214</v>
      </c>
      <c r="I67" s="102">
        <v>1124</v>
      </c>
      <c r="J67" s="103">
        <f>J68</f>
        <v>227160</v>
      </c>
      <c r="K67" s="48"/>
      <c r="L67" s="52"/>
      <c r="M67" s="16">
        <f>SUM(M68:M69)</f>
        <v>496717.29</v>
      </c>
      <c r="N67" s="16">
        <f>SUM(N68:N69)</f>
        <v>227160</v>
      </c>
      <c r="O67" s="208">
        <f t="shared" si="1"/>
        <v>45.73225143823764</v>
      </c>
    </row>
    <row r="68" spans="1:15" s="107" customFormat="1" hidden="1">
      <c r="A68" s="104" t="s">
        <v>211</v>
      </c>
      <c r="B68" s="97"/>
      <c r="C68" s="97"/>
      <c r="D68" s="97"/>
      <c r="E68" s="97"/>
      <c r="F68" s="97"/>
      <c r="G68" s="108"/>
      <c r="H68" s="108"/>
      <c r="I68" s="105"/>
      <c r="J68" s="106">
        <v>227160</v>
      </c>
      <c r="K68" s="48"/>
      <c r="L68" s="52"/>
      <c r="M68" s="52">
        <f t="shared" si="18"/>
        <v>227160</v>
      </c>
      <c r="N68" s="52">
        <v>227160</v>
      </c>
      <c r="O68" s="208">
        <f t="shared" si="1"/>
        <v>100</v>
      </c>
    </row>
    <row r="69" spans="1:15" s="107" customFormat="1" hidden="1">
      <c r="A69" s="104" t="s">
        <v>212</v>
      </c>
      <c r="B69" s="97"/>
      <c r="C69" s="97"/>
      <c r="D69" s="97"/>
      <c r="E69" s="97"/>
      <c r="F69" s="97"/>
      <c r="G69" s="108"/>
      <c r="H69" s="108"/>
      <c r="I69" s="105"/>
      <c r="J69" s="106"/>
      <c r="K69" s="48"/>
      <c r="L69" s="52"/>
      <c r="M69" s="52">
        <v>269557.28999999998</v>
      </c>
      <c r="N69" s="52"/>
      <c r="O69" s="208">
        <f t="shared" si="1"/>
        <v>0</v>
      </c>
    </row>
    <row r="70" spans="1:15">
      <c r="A70" s="47" t="s">
        <v>213</v>
      </c>
      <c r="B70" s="18" t="s">
        <v>141</v>
      </c>
      <c r="C70" s="18" t="s">
        <v>144</v>
      </c>
      <c r="D70" s="18" t="s">
        <v>198</v>
      </c>
      <c r="E70" s="18" t="s">
        <v>167</v>
      </c>
      <c r="F70" s="18" t="s">
        <v>201</v>
      </c>
      <c r="G70" s="46"/>
      <c r="H70" s="46">
        <v>222</v>
      </c>
      <c r="I70" s="102"/>
      <c r="J70" s="103">
        <f>J71</f>
        <v>22934.65</v>
      </c>
      <c r="K70" s="28"/>
      <c r="L70" s="16"/>
      <c r="M70" s="16">
        <f>M71</f>
        <v>22934.65</v>
      </c>
      <c r="N70" s="16">
        <f>N71</f>
        <v>22934.65</v>
      </c>
      <c r="O70" s="208">
        <f t="shared" si="1"/>
        <v>100</v>
      </c>
    </row>
    <row r="71" spans="1:15">
      <c r="A71" s="47" t="s">
        <v>214</v>
      </c>
      <c r="B71" s="18" t="s">
        <v>141</v>
      </c>
      <c r="C71" s="18" t="s">
        <v>144</v>
      </c>
      <c r="D71" s="18" t="s">
        <v>198</v>
      </c>
      <c r="E71" s="18" t="s">
        <v>167</v>
      </c>
      <c r="F71" s="18" t="s">
        <v>201</v>
      </c>
      <c r="G71" s="46"/>
      <c r="H71" s="46">
        <v>222</v>
      </c>
      <c r="I71" s="102">
        <v>1125</v>
      </c>
      <c r="J71" s="103">
        <f>J72</f>
        <v>22934.65</v>
      </c>
      <c r="K71" s="28"/>
      <c r="L71" s="16"/>
      <c r="M71" s="16">
        <f>M72</f>
        <v>22934.65</v>
      </c>
      <c r="N71" s="16">
        <f>N72</f>
        <v>22934.65</v>
      </c>
      <c r="O71" s="208">
        <f t="shared" si="1"/>
        <v>100</v>
      </c>
    </row>
    <row r="72" spans="1:15" s="107" customFormat="1" hidden="1">
      <c r="A72" s="104" t="s">
        <v>215</v>
      </c>
      <c r="B72" s="97"/>
      <c r="C72" s="97"/>
      <c r="D72" s="97"/>
      <c r="E72" s="97"/>
      <c r="F72" s="97"/>
      <c r="G72" s="108"/>
      <c r="H72" s="108"/>
      <c r="I72" s="105"/>
      <c r="J72" s="106">
        <v>22934.65</v>
      </c>
      <c r="K72" s="48"/>
      <c r="L72" s="52"/>
      <c r="M72" s="52">
        <f t="shared" si="18"/>
        <v>22934.65</v>
      </c>
      <c r="N72" s="52">
        <v>22934.65</v>
      </c>
      <c r="O72" s="208">
        <f t="shared" si="1"/>
        <v>100</v>
      </c>
    </row>
    <row r="73" spans="1:15">
      <c r="A73" s="47" t="s">
        <v>170</v>
      </c>
      <c r="B73" s="18" t="s">
        <v>141</v>
      </c>
      <c r="C73" s="18" t="s">
        <v>144</v>
      </c>
      <c r="D73" s="18" t="s">
        <v>198</v>
      </c>
      <c r="E73" s="18" t="s">
        <v>167</v>
      </c>
      <c r="F73" s="18" t="s">
        <v>201</v>
      </c>
      <c r="G73" s="46"/>
      <c r="H73" s="46">
        <v>226</v>
      </c>
      <c r="I73" s="102"/>
      <c r="J73" s="103">
        <f>J74</f>
        <v>423800</v>
      </c>
      <c r="K73" s="103">
        <f t="shared" ref="K73:N74" si="19">K74</f>
        <v>0</v>
      </c>
      <c r="L73" s="103">
        <f t="shared" si="19"/>
        <v>293000</v>
      </c>
      <c r="M73" s="103">
        <f t="shared" si="19"/>
        <v>753985</v>
      </c>
      <c r="N73" s="103">
        <f t="shared" si="19"/>
        <v>385896.34</v>
      </c>
      <c r="O73" s="208">
        <f t="shared" si="1"/>
        <v>51.180904129392502</v>
      </c>
    </row>
    <row r="74" spans="1:15">
      <c r="A74" s="47" t="s">
        <v>181</v>
      </c>
      <c r="B74" s="18" t="s">
        <v>141</v>
      </c>
      <c r="C74" s="18" t="s">
        <v>144</v>
      </c>
      <c r="D74" s="18" t="s">
        <v>198</v>
      </c>
      <c r="E74" s="18" t="s">
        <v>167</v>
      </c>
      <c r="F74" s="18" t="s">
        <v>201</v>
      </c>
      <c r="G74" s="46"/>
      <c r="H74" s="46">
        <v>226</v>
      </c>
      <c r="I74" s="102">
        <v>1140</v>
      </c>
      <c r="J74" s="103">
        <f>J75</f>
        <v>423800</v>
      </c>
      <c r="K74" s="103">
        <f t="shared" si="19"/>
        <v>0</v>
      </c>
      <c r="L74" s="103">
        <f t="shared" si="19"/>
        <v>293000</v>
      </c>
      <c r="M74" s="103">
        <f>SUM(M75:M76)</f>
        <v>753985</v>
      </c>
      <c r="N74" s="103">
        <f>SUM(N75:N76)</f>
        <v>385896.34</v>
      </c>
      <c r="O74" s="208">
        <f t="shared" ref="O74:O137" si="20">N74/M74*100</f>
        <v>51.180904129392502</v>
      </c>
    </row>
    <row r="75" spans="1:15" s="107" customFormat="1" ht="26" hidden="1">
      <c r="A75" s="104" t="s">
        <v>216</v>
      </c>
      <c r="B75" s="97"/>
      <c r="C75" s="97"/>
      <c r="D75" s="97"/>
      <c r="E75" s="97"/>
      <c r="F75" s="97"/>
      <c r="G75" s="108"/>
      <c r="H75" s="108"/>
      <c r="I75" s="105"/>
      <c r="J75" s="106">
        <v>423800</v>
      </c>
      <c r="K75" s="48"/>
      <c r="L75" s="52">
        <v>293000</v>
      </c>
      <c r="M75" s="52">
        <f t="shared" ref="M75:M81" si="21">J75+L75</f>
        <v>716800</v>
      </c>
      <c r="N75" s="52">
        <v>385896.34</v>
      </c>
      <c r="O75" s="208">
        <f t="shared" si="20"/>
        <v>53.835984933035718</v>
      </c>
    </row>
    <row r="76" spans="1:15" s="107" customFormat="1" ht="26" hidden="1">
      <c r="A76" s="104" t="s">
        <v>217</v>
      </c>
      <c r="B76" s="97"/>
      <c r="C76" s="97"/>
      <c r="D76" s="97"/>
      <c r="E76" s="97"/>
      <c r="F76" s="97"/>
      <c r="G76" s="108"/>
      <c r="H76" s="108"/>
      <c r="I76" s="105"/>
      <c r="J76" s="106"/>
      <c r="K76" s="48"/>
      <c r="L76" s="52"/>
      <c r="M76" s="52">
        <v>37185</v>
      </c>
      <c r="N76" s="52"/>
      <c r="O76" s="208">
        <f t="shared" si="20"/>
        <v>0</v>
      </c>
    </row>
    <row r="77" spans="1:15" ht="26">
      <c r="A77" s="19" t="s">
        <v>218</v>
      </c>
      <c r="B77" s="18" t="s">
        <v>141</v>
      </c>
      <c r="C77" s="18" t="s">
        <v>144</v>
      </c>
      <c r="D77" s="18" t="s">
        <v>198</v>
      </c>
      <c r="E77" s="18" t="s">
        <v>167</v>
      </c>
      <c r="F77" s="18" t="s">
        <v>201</v>
      </c>
      <c r="G77" s="18"/>
      <c r="H77" s="18">
        <v>267</v>
      </c>
      <c r="I77" s="81"/>
      <c r="J77" s="90">
        <f>J78</f>
        <v>307500</v>
      </c>
      <c r="K77" s="90">
        <f t="shared" ref="K77" si="22">K78</f>
        <v>307502</v>
      </c>
      <c r="L77" s="16"/>
      <c r="M77" s="16">
        <f>M78</f>
        <v>307500</v>
      </c>
      <c r="N77" s="16">
        <f>N78</f>
        <v>78946.77</v>
      </c>
      <c r="O77" s="208">
        <f t="shared" si="20"/>
        <v>25.673746341463417</v>
      </c>
    </row>
    <row r="78" spans="1:15">
      <c r="A78" s="19" t="s">
        <v>219</v>
      </c>
      <c r="B78" s="18" t="s">
        <v>141</v>
      </c>
      <c r="C78" s="18" t="s">
        <v>144</v>
      </c>
      <c r="D78" s="18" t="s">
        <v>198</v>
      </c>
      <c r="E78" s="18" t="s">
        <v>167</v>
      </c>
      <c r="F78" s="18" t="s">
        <v>201</v>
      </c>
      <c r="G78" s="18"/>
      <c r="H78" s="18">
        <v>267</v>
      </c>
      <c r="I78" s="81">
        <v>1142</v>
      </c>
      <c r="J78" s="90">
        <f>J79</f>
        <v>307500</v>
      </c>
      <c r="K78" s="90">
        <v>307502</v>
      </c>
      <c r="L78" s="16"/>
      <c r="M78" s="16">
        <f>M79</f>
        <v>307500</v>
      </c>
      <c r="N78" s="16">
        <f>N79</f>
        <v>78946.77</v>
      </c>
      <c r="O78" s="208">
        <f t="shared" si="20"/>
        <v>25.673746341463417</v>
      </c>
    </row>
    <row r="79" spans="1:15" s="107" customFormat="1" ht="26" hidden="1">
      <c r="A79" s="96" t="s">
        <v>220</v>
      </c>
      <c r="B79" s="97"/>
      <c r="C79" s="97"/>
      <c r="D79" s="97"/>
      <c r="E79" s="97"/>
      <c r="F79" s="97"/>
      <c r="G79" s="97"/>
      <c r="H79" s="97"/>
      <c r="I79" s="98"/>
      <c r="J79" s="99">
        <v>307500</v>
      </c>
      <c r="K79" s="48"/>
      <c r="L79" s="52"/>
      <c r="M79" s="52">
        <f t="shared" si="21"/>
        <v>307500</v>
      </c>
      <c r="N79" s="52">
        <v>78946.77</v>
      </c>
      <c r="O79" s="208">
        <f t="shared" si="20"/>
        <v>25.673746341463417</v>
      </c>
    </row>
    <row r="80" spans="1:15" ht="52">
      <c r="A80" s="91" t="s">
        <v>161</v>
      </c>
      <c r="B80" s="92">
        <v>803</v>
      </c>
      <c r="C80" s="93" t="s">
        <v>144</v>
      </c>
      <c r="D80" s="93" t="s">
        <v>198</v>
      </c>
      <c r="E80" s="109" t="s">
        <v>152</v>
      </c>
      <c r="F80" s="92">
        <v>129</v>
      </c>
      <c r="G80" s="92"/>
      <c r="H80" s="18"/>
      <c r="I80" s="81"/>
      <c r="J80" s="66">
        <f>J81</f>
        <v>16361509.15</v>
      </c>
      <c r="K80" s="66">
        <f t="shared" ref="K80" si="23">K81</f>
        <v>0</v>
      </c>
      <c r="L80" s="16"/>
      <c r="M80" s="23">
        <f>M81</f>
        <v>16361509.15</v>
      </c>
      <c r="N80" s="23">
        <f>N81</f>
        <v>6353729.5899999999</v>
      </c>
      <c r="O80" s="209">
        <f t="shared" si="20"/>
        <v>38.833395695653174</v>
      </c>
    </row>
    <row r="81" spans="1:15">
      <c r="A81" s="19" t="s">
        <v>162</v>
      </c>
      <c r="B81" s="18" t="s">
        <v>141</v>
      </c>
      <c r="C81" s="18" t="s">
        <v>144</v>
      </c>
      <c r="D81" s="18" t="s">
        <v>198</v>
      </c>
      <c r="E81" s="18" t="s">
        <v>167</v>
      </c>
      <c r="F81" s="18">
        <v>129</v>
      </c>
      <c r="G81" s="18"/>
      <c r="H81" s="18" t="s">
        <v>163</v>
      </c>
      <c r="I81" s="81" t="s">
        <v>0</v>
      </c>
      <c r="J81" s="90">
        <v>16361509.15</v>
      </c>
      <c r="K81" s="28"/>
      <c r="L81" s="16"/>
      <c r="M81" s="16">
        <f t="shared" si="21"/>
        <v>16361509.15</v>
      </c>
      <c r="N81" s="16">
        <v>6353729.5899999999</v>
      </c>
      <c r="O81" s="208">
        <f t="shared" si="20"/>
        <v>38.833395695653174</v>
      </c>
    </row>
    <row r="82" spans="1:15" ht="26">
      <c r="A82" s="85" t="s">
        <v>174</v>
      </c>
      <c r="B82" s="12" t="s">
        <v>141</v>
      </c>
      <c r="C82" s="12" t="s">
        <v>144</v>
      </c>
      <c r="D82" s="12" t="s">
        <v>198</v>
      </c>
      <c r="E82" s="12" t="s">
        <v>167</v>
      </c>
      <c r="F82" s="12" t="s">
        <v>175</v>
      </c>
      <c r="G82" s="12"/>
      <c r="H82" s="12" t="s">
        <v>0</v>
      </c>
      <c r="I82" s="84" t="s">
        <v>0</v>
      </c>
      <c r="J82" s="44">
        <f>J83</f>
        <v>7091978.8330000006</v>
      </c>
      <c r="K82" s="44">
        <f t="shared" ref="K82:N82" si="24">K83</f>
        <v>0</v>
      </c>
      <c r="L82" s="44">
        <f t="shared" si="24"/>
        <v>66600</v>
      </c>
      <c r="M82" s="44">
        <f t="shared" si="24"/>
        <v>7157978.8330000006</v>
      </c>
      <c r="N82" s="44">
        <f t="shared" si="24"/>
        <v>3829687.3700000006</v>
      </c>
      <c r="O82" s="209">
        <f t="shared" si="20"/>
        <v>53.502356731543024</v>
      </c>
    </row>
    <row r="83" spans="1:15" ht="39">
      <c r="A83" s="85" t="s">
        <v>176</v>
      </c>
      <c r="B83" s="12" t="s">
        <v>141</v>
      </c>
      <c r="C83" s="12" t="s">
        <v>144</v>
      </c>
      <c r="D83" s="12" t="s">
        <v>198</v>
      </c>
      <c r="E83" s="12" t="s">
        <v>167</v>
      </c>
      <c r="F83" s="12" t="s">
        <v>177</v>
      </c>
      <c r="G83" s="12"/>
      <c r="H83" s="12" t="s">
        <v>0</v>
      </c>
      <c r="I83" s="84" t="s">
        <v>0</v>
      </c>
      <c r="J83" s="44">
        <f>J84+J124</f>
        <v>7091978.8330000006</v>
      </c>
      <c r="K83" s="44">
        <f>K84+K124</f>
        <v>0</v>
      </c>
      <c r="L83" s="44">
        <f>L84+L124</f>
        <v>66600</v>
      </c>
      <c r="M83" s="44">
        <f>M84+M124</f>
        <v>7157978.8330000006</v>
      </c>
      <c r="N83" s="44">
        <f>N84+N124</f>
        <v>3829687.3700000006</v>
      </c>
      <c r="O83" s="209">
        <f t="shared" si="20"/>
        <v>53.502356731543024</v>
      </c>
    </row>
    <row r="84" spans="1:15" ht="39">
      <c r="A84" s="13" t="s">
        <v>221</v>
      </c>
      <c r="B84" s="12" t="s">
        <v>141</v>
      </c>
      <c r="C84" s="12" t="s">
        <v>144</v>
      </c>
      <c r="D84" s="12" t="s">
        <v>198</v>
      </c>
      <c r="E84" s="12" t="s">
        <v>167</v>
      </c>
      <c r="F84" s="12" t="s">
        <v>222</v>
      </c>
      <c r="G84" s="12"/>
      <c r="H84" s="12" t="s">
        <v>0</v>
      </c>
      <c r="I84" s="84" t="s">
        <v>0</v>
      </c>
      <c r="J84" s="44">
        <f>J85+J92+J116+J120+J95</f>
        <v>1932046.6400000001</v>
      </c>
      <c r="K84" s="44">
        <f>K85+K92+K116+K120+K95</f>
        <v>0</v>
      </c>
      <c r="L84" s="44">
        <f>L85+L92+L116+L120+L95</f>
        <v>66600</v>
      </c>
      <c r="M84" s="44">
        <f>M85+M92+M116+M120+M95</f>
        <v>1998046.6400000001</v>
      </c>
      <c r="N84" s="44">
        <f>N85+N92+N116+N120+N95</f>
        <v>1029750.6</v>
      </c>
      <c r="O84" s="209">
        <f t="shared" si="20"/>
        <v>51.537866002967768</v>
      </c>
    </row>
    <row r="85" spans="1:15">
      <c r="A85" s="19" t="s">
        <v>223</v>
      </c>
      <c r="B85" s="18" t="s">
        <v>141</v>
      </c>
      <c r="C85" s="18" t="s">
        <v>144</v>
      </c>
      <c r="D85" s="18" t="s">
        <v>198</v>
      </c>
      <c r="E85" s="18" t="s">
        <v>167</v>
      </c>
      <c r="F85" s="18" t="s">
        <v>222</v>
      </c>
      <c r="G85" s="18"/>
      <c r="H85" s="18" t="s">
        <v>224</v>
      </c>
      <c r="I85" s="81" t="s">
        <v>0</v>
      </c>
      <c r="J85" s="90">
        <f>SUM(J86:J91)</f>
        <v>698936.18</v>
      </c>
      <c r="K85" s="90">
        <f t="shared" ref="K85:N85" si="25">SUM(K86:K91)</f>
        <v>0</v>
      </c>
      <c r="L85" s="90">
        <f t="shared" si="25"/>
        <v>0</v>
      </c>
      <c r="M85" s="90">
        <f t="shared" si="25"/>
        <v>698936.18</v>
      </c>
      <c r="N85" s="90">
        <f t="shared" si="25"/>
        <v>292432.61</v>
      </c>
      <c r="O85" s="208">
        <f t="shared" si="20"/>
        <v>41.839672686567738</v>
      </c>
    </row>
    <row r="86" spans="1:15" hidden="1">
      <c r="A86" s="96" t="s">
        <v>225</v>
      </c>
      <c r="B86" s="97"/>
      <c r="C86" s="97"/>
      <c r="D86" s="97"/>
      <c r="E86" s="97"/>
      <c r="F86" s="97"/>
      <c r="G86" s="97"/>
      <c r="H86" s="97"/>
      <c r="I86" s="98"/>
      <c r="J86" s="99">
        <v>500000</v>
      </c>
      <c r="K86" s="28"/>
      <c r="L86" s="16"/>
      <c r="M86" s="52">
        <f t="shared" ref="M86:M91" si="26">J86+L86</f>
        <v>500000</v>
      </c>
      <c r="N86" s="52">
        <v>170456.43</v>
      </c>
      <c r="O86" s="208">
        <f t="shared" si="20"/>
        <v>34.091285999999997</v>
      </c>
    </row>
    <row r="87" spans="1:15" hidden="1">
      <c r="A87" s="96" t="s">
        <v>226</v>
      </c>
      <c r="B87" s="97"/>
      <c r="C87" s="97"/>
      <c r="D87" s="97"/>
      <c r="E87" s="97"/>
      <c r="F87" s="97"/>
      <c r="G87" s="97"/>
      <c r="H87" s="97"/>
      <c r="I87" s="98"/>
      <c r="J87" s="99">
        <v>96000</v>
      </c>
      <c r="K87" s="28"/>
      <c r="L87" s="16"/>
      <c r="M87" s="52">
        <f t="shared" si="26"/>
        <v>96000</v>
      </c>
      <c r="N87" s="52">
        <v>40000</v>
      </c>
      <c r="O87" s="208">
        <f t="shared" si="20"/>
        <v>41.666666666666671</v>
      </c>
    </row>
    <row r="88" spans="1:15" hidden="1">
      <c r="A88" s="96" t="s">
        <v>227</v>
      </c>
      <c r="B88" s="97"/>
      <c r="C88" s="97"/>
      <c r="D88" s="97"/>
      <c r="E88" s="97"/>
      <c r="F88" s="97"/>
      <c r="G88" s="97"/>
      <c r="H88" s="97"/>
      <c r="I88" s="98"/>
      <c r="J88" s="99">
        <v>28820</v>
      </c>
      <c r="K88" s="28"/>
      <c r="L88" s="16"/>
      <c r="M88" s="52">
        <f t="shared" si="26"/>
        <v>28820</v>
      </c>
      <c r="N88" s="52">
        <v>7860</v>
      </c>
      <c r="O88" s="208">
        <f t="shared" si="20"/>
        <v>27.27272727272727</v>
      </c>
    </row>
    <row r="89" spans="1:15" hidden="1">
      <c r="A89" s="96" t="s">
        <v>228</v>
      </c>
      <c r="B89" s="97"/>
      <c r="C89" s="97"/>
      <c r="D89" s="97"/>
      <c r="E89" s="97"/>
      <c r="F89" s="97"/>
      <c r="G89" s="97"/>
      <c r="H89" s="97"/>
      <c r="I89" s="98"/>
      <c r="J89" s="99">
        <v>31440</v>
      </c>
      <c r="K89" s="28"/>
      <c r="L89" s="16"/>
      <c r="M89" s="52">
        <f t="shared" si="26"/>
        <v>31440</v>
      </c>
      <c r="N89" s="52">
        <v>31440</v>
      </c>
      <c r="O89" s="208">
        <f t="shared" si="20"/>
        <v>100</v>
      </c>
    </row>
    <row r="90" spans="1:15" hidden="1">
      <c r="A90" s="96" t="s">
        <v>229</v>
      </c>
      <c r="B90" s="97"/>
      <c r="C90" s="97"/>
      <c r="D90" s="97"/>
      <c r="E90" s="97"/>
      <c r="F90" s="97"/>
      <c r="G90" s="97"/>
      <c r="H90" s="97"/>
      <c r="I90" s="98"/>
      <c r="J90" s="99">
        <v>10000</v>
      </c>
      <c r="K90" s="28"/>
      <c r="L90" s="16"/>
      <c r="M90" s="52">
        <f t="shared" si="26"/>
        <v>10000</v>
      </c>
      <c r="N90" s="52">
        <v>10000</v>
      </c>
      <c r="O90" s="208">
        <f t="shared" si="20"/>
        <v>100</v>
      </c>
    </row>
    <row r="91" spans="1:15" hidden="1">
      <c r="A91" s="96" t="s">
        <v>230</v>
      </c>
      <c r="B91" s="97"/>
      <c r="C91" s="97"/>
      <c r="D91" s="97"/>
      <c r="E91" s="97"/>
      <c r="F91" s="97"/>
      <c r="G91" s="97"/>
      <c r="H91" s="97"/>
      <c r="I91" s="98"/>
      <c r="J91" s="99">
        <v>32676.18</v>
      </c>
      <c r="K91" s="28"/>
      <c r="L91" s="16"/>
      <c r="M91" s="52">
        <f t="shared" si="26"/>
        <v>32676.18</v>
      </c>
      <c r="N91" s="52">
        <v>32676.18</v>
      </c>
      <c r="O91" s="208">
        <f t="shared" si="20"/>
        <v>100</v>
      </c>
    </row>
    <row r="92" spans="1:15">
      <c r="A92" s="19" t="s">
        <v>231</v>
      </c>
      <c r="B92" s="18" t="s">
        <v>141</v>
      </c>
      <c r="C92" s="18" t="s">
        <v>144</v>
      </c>
      <c r="D92" s="18" t="s">
        <v>198</v>
      </c>
      <c r="E92" s="18" t="s">
        <v>167</v>
      </c>
      <c r="F92" s="18">
        <v>242</v>
      </c>
      <c r="G92" s="18"/>
      <c r="H92" s="18" t="s">
        <v>232</v>
      </c>
      <c r="I92" s="81"/>
      <c r="J92" s="90">
        <f>J93</f>
        <v>127220</v>
      </c>
      <c r="K92" s="90">
        <f t="shared" ref="K92:L92" si="27">K93</f>
        <v>0</v>
      </c>
      <c r="L92" s="90">
        <f t="shared" si="27"/>
        <v>0</v>
      </c>
      <c r="M92" s="90">
        <f>M93</f>
        <v>127220</v>
      </c>
      <c r="N92" s="90">
        <f>N93</f>
        <v>41750</v>
      </c>
      <c r="O92" s="208">
        <f t="shared" si="20"/>
        <v>32.817167112089294</v>
      </c>
    </row>
    <row r="93" spans="1:15" ht="26">
      <c r="A93" s="19" t="s">
        <v>233</v>
      </c>
      <c r="B93" s="18" t="s">
        <v>141</v>
      </c>
      <c r="C93" s="18" t="s">
        <v>144</v>
      </c>
      <c r="D93" s="18" t="s">
        <v>198</v>
      </c>
      <c r="E93" s="18" t="s">
        <v>167</v>
      </c>
      <c r="F93" s="18">
        <v>242</v>
      </c>
      <c r="G93" s="18"/>
      <c r="H93" s="18" t="s">
        <v>232</v>
      </c>
      <c r="I93" s="81">
        <v>1129</v>
      </c>
      <c r="J93" s="90">
        <f>SUM(J94:J94)</f>
        <v>127220</v>
      </c>
      <c r="K93" s="90">
        <f t="shared" ref="K93:L93" si="28">SUM(K94:K94)</f>
        <v>0</v>
      </c>
      <c r="L93" s="90">
        <f t="shared" si="28"/>
        <v>0</v>
      </c>
      <c r="M93" s="90">
        <f>M94</f>
        <v>127220</v>
      </c>
      <c r="N93" s="90">
        <f>N94</f>
        <v>41750</v>
      </c>
      <c r="O93" s="208">
        <f t="shared" si="20"/>
        <v>32.817167112089294</v>
      </c>
    </row>
    <row r="94" spans="1:15" s="107" customFormat="1" hidden="1">
      <c r="A94" s="96" t="s">
        <v>234</v>
      </c>
      <c r="B94" s="97"/>
      <c r="C94" s="97"/>
      <c r="D94" s="97"/>
      <c r="E94" s="97"/>
      <c r="F94" s="97"/>
      <c r="G94" s="97"/>
      <c r="H94" s="97"/>
      <c r="I94" s="98"/>
      <c r="J94" s="99">
        <v>127220</v>
      </c>
      <c r="K94" s="48"/>
      <c r="L94" s="52"/>
      <c r="M94" s="52">
        <f>J94+L94</f>
        <v>127220</v>
      </c>
      <c r="N94" s="52">
        <v>41750</v>
      </c>
      <c r="O94" s="208">
        <f t="shared" si="20"/>
        <v>32.817167112089294</v>
      </c>
    </row>
    <row r="95" spans="1:15">
      <c r="A95" s="19" t="s">
        <v>170</v>
      </c>
      <c r="B95" s="18" t="s">
        <v>141</v>
      </c>
      <c r="C95" s="18" t="s">
        <v>144</v>
      </c>
      <c r="D95" s="18" t="s">
        <v>198</v>
      </c>
      <c r="E95" s="18" t="s">
        <v>167</v>
      </c>
      <c r="F95" s="18">
        <v>242</v>
      </c>
      <c r="G95" s="18"/>
      <c r="H95" s="18">
        <v>226</v>
      </c>
      <c r="I95" s="81"/>
      <c r="J95" s="90">
        <f>J96</f>
        <v>699150.47000000009</v>
      </c>
      <c r="K95" s="90">
        <f t="shared" ref="K95:N95" si="29">K96</f>
        <v>0</v>
      </c>
      <c r="L95" s="90">
        <f t="shared" si="29"/>
        <v>66600</v>
      </c>
      <c r="M95" s="90">
        <f t="shared" si="29"/>
        <v>765150.47000000009</v>
      </c>
      <c r="N95" s="90">
        <f t="shared" si="29"/>
        <v>296328</v>
      </c>
      <c r="O95" s="208">
        <f t="shared" si="20"/>
        <v>38.728068741825375</v>
      </c>
    </row>
    <row r="96" spans="1:15" ht="26">
      <c r="A96" s="19" t="s">
        <v>235</v>
      </c>
      <c r="B96" s="18" t="s">
        <v>141</v>
      </c>
      <c r="C96" s="18" t="s">
        <v>144</v>
      </c>
      <c r="D96" s="18" t="s">
        <v>198</v>
      </c>
      <c r="E96" s="18" t="s">
        <v>167</v>
      </c>
      <c r="F96" s="18">
        <v>242</v>
      </c>
      <c r="G96" s="18"/>
      <c r="H96" s="18">
        <v>226</v>
      </c>
      <c r="I96" s="81">
        <v>1136</v>
      </c>
      <c r="J96" s="90">
        <f>SUM(J97:J115)</f>
        <v>699150.47000000009</v>
      </c>
      <c r="K96" s="90">
        <f t="shared" ref="K96:N96" si="30">SUM(K97:K115)</f>
        <v>0</v>
      </c>
      <c r="L96" s="90">
        <f t="shared" si="30"/>
        <v>66600</v>
      </c>
      <c r="M96" s="90">
        <f t="shared" si="30"/>
        <v>765150.47000000009</v>
      </c>
      <c r="N96" s="90">
        <f t="shared" si="30"/>
        <v>296328</v>
      </c>
      <c r="O96" s="208">
        <f t="shared" si="20"/>
        <v>38.728068741825375</v>
      </c>
    </row>
    <row r="97" spans="1:15" s="107" customFormat="1" hidden="1">
      <c r="A97" s="96" t="s">
        <v>236</v>
      </c>
      <c r="B97" s="97"/>
      <c r="C97" s="97"/>
      <c r="D97" s="97"/>
      <c r="E97" s="97"/>
      <c r="F97" s="97"/>
      <c r="G97" s="97"/>
      <c r="H97" s="97"/>
      <c r="I97" s="98"/>
      <c r="J97" s="99">
        <v>6400</v>
      </c>
      <c r="K97" s="48"/>
      <c r="L97" s="52"/>
      <c r="M97" s="52">
        <f t="shared" ref="M97:N123" si="31">J97+L97</f>
        <v>6400</v>
      </c>
      <c r="N97" s="52">
        <v>6400</v>
      </c>
      <c r="O97" s="208">
        <f t="shared" si="20"/>
        <v>100</v>
      </c>
    </row>
    <row r="98" spans="1:15" s="107" customFormat="1" hidden="1">
      <c r="A98" s="96" t="s">
        <v>237</v>
      </c>
      <c r="B98" s="97"/>
      <c r="C98" s="97"/>
      <c r="D98" s="97"/>
      <c r="E98" s="97"/>
      <c r="F98" s="97"/>
      <c r="G98" s="97"/>
      <c r="H98" s="97"/>
      <c r="I98" s="98"/>
      <c r="J98" s="99">
        <v>9480</v>
      </c>
      <c r="K98" s="48"/>
      <c r="L98" s="52"/>
      <c r="M98" s="52">
        <f t="shared" si="31"/>
        <v>9480</v>
      </c>
      <c r="N98" s="52"/>
      <c r="O98" s="208">
        <f t="shared" si="20"/>
        <v>0</v>
      </c>
    </row>
    <row r="99" spans="1:15" s="107" customFormat="1" hidden="1">
      <c r="A99" s="96" t="s">
        <v>238</v>
      </c>
      <c r="B99" s="97"/>
      <c r="C99" s="97"/>
      <c r="D99" s="97"/>
      <c r="E99" s="97"/>
      <c r="F99" s="97"/>
      <c r="G99" s="97"/>
      <c r="H99" s="97"/>
      <c r="I99" s="98"/>
      <c r="J99" s="99">
        <v>244915.3</v>
      </c>
      <c r="K99" s="48"/>
      <c r="L99" s="52"/>
      <c r="M99" s="52">
        <f t="shared" si="31"/>
        <v>244915.3</v>
      </c>
      <c r="N99" s="52"/>
      <c r="O99" s="208">
        <f t="shared" si="20"/>
        <v>0</v>
      </c>
    </row>
    <row r="100" spans="1:15" s="107" customFormat="1" hidden="1">
      <c r="A100" s="96" t="s">
        <v>239</v>
      </c>
      <c r="B100" s="97"/>
      <c r="C100" s="97"/>
      <c r="D100" s="97"/>
      <c r="E100" s="97"/>
      <c r="F100" s="97"/>
      <c r="G100" s="97"/>
      <c r="H100" s="97"/>
      <c r="I100" s="98"/>
      <c r="J100" s="99"/>
      <c r="K100" s="48"/>
      <c r="L100" s="52">
        <v>66600</v>
      </c>
      <c r="M100" s="52">
        <v>66000</v>
      </c>
      <c r="N100" s="52"/>
      <c r="O100" s="208">
        <f t="shared" si="20"/>
        <v>0</v>
      </c>
    </row>
    <row r="101" spans="1:15" s="107" customFormat="1" ht="26" hidden="1">
      <c r="A101" s="96" t="s">
        <v>240</v>
      </c>
      <c r="B101" s="97"/>
      <c r="C101" s="97"/>
      <c r="D101" s="97"/>
      <c r="E101" s="97"/>
      <c r="F101" s="97"/>
      <c r="G101" s="97"/>
      <c r="H101" s="97"/>
      <c r="I101" s="98"/>
      <c r="J101" s="99">
        <v>38400</v>
      </c>
      <c r="K101" s="48"/>
      <c r="L101" s="52"/>
      <c r="M101" s="52">
        <f t="shared" si="31"/>
        <v>38400</v>
      </c>
      <c r="N101" s="52"/>
      <c r="O101" s="208">
        <f t="shared" si="20"/>
        <v>0</v>
      </c>
    </row>
    <row r="102" spans="1:15" s="107" customFormat="1" hidden="1">
      <c r="A102" s="96" t="s">
        <v>241</v>
      </c>
      <c r="B102" s="97"/>
      <c r="C102" s="97"/>
      <c r="D102" s="97"/>
      <c r="E102" s="97"/>
      <c r="F102" s="97"/>
      <c r="G102" s="97"/>
      <c r="H102" s="97"/>
      <c r="I102" s="98"/>
      <c r="J102" s="99">
        <v>7480</v>
      </c>
      <c r="K102" s="48"/>
      <c r="L102" s="52"/>
      <c r="M102" s="52">
        <f t="shared" si="31"/>
        <v>7480</v>
      </c>
      <c r="N102" s="52"/>
      <c r="O102" s="208">
        <f t="shared" si="20"/>
        <v>0</v>
      </c>
    </row>
    <row r="103" spans="1:15" s="107" customFormat="1" ht="26" hidden="1">
      <c r="A103" s="96" t="s">
        <v>242</v>
      </c>
      <c r="B103" s="97"/>
      <c r="C103" s="97"/>
      <c r="D103" s="97"/>
      <c r="E103" s="97"/>
      <c r="F103" s="97"/>
      <c r="G103" s="97"/>
      <c r="H103" s="97"/>
      <c r="I103" s="98"/>
      <c r="J103" s="99">
        <v>12600</v>
      </c>
      <c r="K103" s="48"/>
      <c r="L103" s="52"/>
      <c r="M103" s="52">
        <f t="shared" si="31"/>
        <v>12600</v>
      </c>
      <c r="N103" s="52"/>
      <c r="O103" s="208">
        <f t="shared" si="20"/>
        <v>0</v>
      </c>
    </row>
    <row r="104" spans="1:15" s="107" customFormat="1" ht="26" hidden="1">
      <c r="A104" s="96" t="s">
        <v>243</v>
      </c>
      <c r="B104" s="97"/>
      <c r="C104" s="97"/>
      <c r="D104" s="97"/>
      <c r="E104" s="97"/>
      <c r="F104" s="97"/>
      <c r="G104" s="97"/>
      <c r="H104" s="97"/>
      <c r="I104" s="98"/>
      <c r="J104" s="99">
        <v>31403</v>
      </c>
      <c r="K104" s="48"/>
      <c r="L104" s="52"/>
      <c r="M104" s="52">
        <f t="shared" si="31"/>
        <v>31403</v>
      </c>
      <c r="N104" s="52">
        <v>17670</v>
      </c>
      <c r="O104" s="208">
        <f t="shared" si="20"/>
        <v>56.2685093780849</v>
      </c>
    </row>
    <row r="105" spans="1:15" s="107" customFormat="1" hidden="1">
      <c r="A105" s="96" t="s">
        <v>244</v>
      </c>
      <c r="B105" s="97"/>
      <c r="C105" s="97"/>
      <c r="D105" s="97"/>
      <c r="E105" s="97"/>
      <c r="F105" s="97"/>
      <c r="G105" s="97"/>
      <c r="H105" s="97"/>
      <c r="I105" s="98"/>
      <c r="J105" s="99">
        <v>72000</v>
      </c>
      <c r="K105" s="48"/>
      <c r="L105" s="52"/>
      <c r="M105" s="52">
        <f t="shared" si="31"/>
        <v>72000</v>
      </c>
      <c r="N105" s="52">
        <v>57600</v>
      </c>
      <c r="O105" s="208">
        <f t="shared" si="20"/>
        <v>80</v>
      </c>
    </row>
    <row r="106" spans="1:15" s="107" customFormat="1" hidden="1">
      <c r="A106" s="96" t="s">
        <v>245</v>
      </c>
      <c r="B106" s="97"/>
      <c r="C106" s="97"/>
      <c r="D106" s="97"/>
      <c r="E106" s="97"/>
      <c r="F106" s="97"/>
      <c r="G106" s="97"/>
      <c r="H106" s="97"/>
      <c r="I106" s="98"/>
      <c r="J106" s="99">
        <v>4800</v>
      </c>
      <c r="K106" s="48"/>
      <c r="L106" s="52"/>
      <c r="M106" s="52">
        <f t="shared" si="31"/>
        <v>4800</v>
      </c>
      <c r="N106" s="52">
        <v>4800</v>
      </c>
      <c r="O106" s="208">
        <f t="shared" si="20"/>
        <v>100</v>
      </c>
    </row>
    <row r="107" spans="1:15" s="107" customFormat="1" hidden="1">
      <c r="A107" s="96" t="s">
        <v>246</v>
      </c>
      <c r="B107" s="97"/>
      <c r="C107" s="97"/>
      <c r="D107" s="97"/>
      <c r="E107" s="97"/>
      <c r="F107" s="97"/>
      <c r="G107" s="97"/>
      <c r="H107" s="97"/>
      <c r="I107" s="98"/>
      <c r="J107" s="99">
        <v>5760</v>
      </c>
      <c r="K107" s="48"/>
      <c r="L107" s="52"/>
      <c r="M107" s="52">
        <f t="shared" si="31"/>
        <v>5760</v>
      </c>
      <c r="N107" s="52">
        <v>5760</v>
      </c>
      <c r="O107" s="208">
        <f t="shared" si="20"/>
        <v>100</v>
      </c>
    </row>
    <row r="108" spans="1:15" s="107" customFormat="1" hidden="1">
      <c r="A108" s="96" t="s">
        <v>247</v>
      </c>
      <c r="B108" s="97"/>
      <c r="C108" s="97"/>
      <c r="D108" s="97"/>
      <c r="E108" s="97"/>
      <c r="F108" s="97"/>
      <c r="G108" s="97"/>
      <c r="H108" s="97"/>
      <c r="I108" s="98"/>
      <c r="J108" s="99">
        <v>122400</v>
      </c>
      <c r="K108" s="48"/>
      <c r="L108" s="52"/>
      <c r="M108" s="52">
        <f t="shared" si="31"/>
        <v>122400</v>
      </c>
      <c r="N108" s="52">
        <v>122400</v>
      </c>
      <c r="O108" s="208">
        <f t="shared" si="20"/>
        <v>100</v>
      </c>
    </row>
    <row r="109" spans="1:15" s="107" customFormat="1" ht="26" hidden="1">
      <c r="A109" s="96" t="s">
        <v>248</v>
      </c>
      <c r="B109" s="97"/>
      <c r="C109" s="97"/>
      <c r="D109" s="97"/>
      <c r="E109" s="97"/>
      <c r="F109" s="97"/>
      <c r="G109" s="97"/>
      <c r="H109" s="97"/>
      <c r="I109" s="98"/>
      <c r="J109" s="99">
        <v>32000</v>
      </c>
      <c r="K109" s="48"/>
      <c r="L109" s="52"/>
      <c r="M109" s="52">
        <f t="shared" si="31"/>
        <v>32000</v>
      </c>
      <c r="N109" s="52">
        <v>32000</v>
      </c>
      <c r="O109" s="208">
        <f t="shared" si="20"/>
        <v>100</v>
      </c>
    </row>
    <row r="110" spans="1:15" s="107" customFormat="1" hidden="1">
      <c r="A110" s="96" t="s">
        <v>249</v>
      </c>
      <c r="B110" s="97"/>
      <c r="C110" s="97"/>
      <c r="D110" s="97"/>
      <c r="E110" s="97"/>
      <c r="F110" s="97"/>
      <c r="G110" s="97"/>
      <c r="H110" s="97"/>
      <c r="I110" s="98"/>
      <c r="J110" s="99">
        <v>6300</v>
      </c>
      <c r="K110" s="48"/>
      <c r="L110" s="52"/>
      <c r="M110" s="52">
        <f t="shared" si="31"/>
        <v>6300</v>
      </c>
      <c r="N110" s="52">
        <v>6300</v>
      </c>
      <c r="O110" s="208">
        <f t="shared" si="20"/>
        <v>100</v>
      </c>
    </row>
    <row r="111" spans="1:15" s="107" customFormat="1" hidden="1">
      <c r="A111" s="96" t="s">
        <v>250</v>
      </c>
      <c r="B111" s="97"/>
      <c r="C111" s="97"/>
      <c r="D111" s="97"/>
      <c r="E111" s="97"/>
      <c r="F111" s="97"/>
      <c r="G111" s="97"/>
      <c r="H111" s="97"/>
      <c r="I111" s="98"/>
      <c r="J111" s="99">
        <v>60086</v>
      </c>
      <c r="K111" s="48"/>
      <c r="L111" s="52"/>
      <c r="M111" s="52">
        <f t="shared" si="31"/>
        <v>60086</v>
      </c>
      <c r="N111" s="52"/>
      <c r="O111" s="208">
        <f t="shared" si="20"/>
        <v>0</v>
      </c>
    </row>
    <row r="112" spans="1:15" s="107" customFormat="1" hidden="1">
      <c r="A112" s="96" t="s">
        <v>251</v>
      </c>
      <c r="B112" s="97"/>
      <c r="C112" s="97"/>
      <c r="D112" s="97"/>
      <c r="E112" s="97"/>
      <c r="F112" s="97"/>
      <c r="G112" s="97"/>
      <c r="H112" s="97"/>
      <c r="I112" s="98"/>
      <c r="J112" s="110">
        <v>1728.17</v>
      </c>
      <c r="K112" s="48"/>
      <c r="L112" s="52"/>
      <c r="M112" s="111">
        <f t="shared" si="31"/>
        <v>1728.17</v>
      </c>
      <c r="N112" s="52"/>
      <c r="O112" s="208">
        <f t="shared" si="20"/>
        <v>0</v>
      </c>
    </row>
    <row r="113" spans="1:15" s="107" customFormat="1" ht="26" hidden="1">
      <c r="A113" s="96" t="s">
        <v>252</v>
      </c>
      <c r="B113" s="97"/>
      <c r="C113" s="97"/>
      <c r="D113" s="97"/>
      <c r="E113" s="97"/>
      <c r="F113" s="97"/>
      <c r="G113" s="97"/>
      <c r="H113" s="97"/>
      <c r="I113" s="98"/>
      <c r="J113" s="99">
        <v>27600</v>
      </c>
      <c r="K113" s="48"/>
      <c r="L113" s="52"/>
      <c r="M113" s="52">
        <f t="shared" si="31"/>
        <v>27600</v>
      </c>
      <c r="N113" s="52">
        <v>27600</v>
      </c>
      <c r="O113" s="208">
        <f t="shared" si="20"/>
        <v>100</v>
      </c>
    </row>
    <row r="114" spans="1:15" s="107" customFormat="1" hidden="1">
      <c r="A114" s="96" t="s">
        <v>253</v>
      </c>
      <c r="B114" s="97"/>
      <c r="C114" s="97"/>
      <c r="D114" s="97"/>
      <c r="E114" s="97"/>
      <c r="F114" s="97"/>
      <c r="G114" s="97"/>
      <c r="H114" s="97"/>
      <c r="I114" s="98"/>
      <c r="J114" s="99">
        <v>10134</v>
      </c>
      <c r="K114" s="48"/>
      <c r="L114" s="52"/>
      <c r="M114" s="52">
        <f t="shared" si="31"/>
        <v>10134</v>
      </c>
      <c r="N114" s="52">
        <v>10134</v>
      </c>
      <c r="O114" s="208">
        <f t="shared" si="20"/>
        <v>100</v>
      </c>
    </row>
    <row r="115" spans="1:15" s="107" customFormat="1" hidden="1">
      <c r="A115" s="96" t="s">
        <v>254</v>
      </c>
      <c r="B115" s="97"/>
      <c r="C115" s="97"/>
      <c r="D115" s="97"/>
      <c r="E115" s="97"/>
      <c r="F115" s="97"/>
      <c r="G115" s="97"/>
      <c r="H115" s="97"/>
      <c r="I115" s="98"/>
      <c r="J115" s="99">
        <v>5664</v>
      </c>
      <c r="K115" s="48"/>
      <c r="L115" s="52"/>
      <c r="M115" s="52">
        <f t="shared" si="31"/>
        <v>5664</v>
      </c>
      <c r="N115" s="52">
        <v>5664</v>
      </c>
      <c r="O115" s="208">
        <f t="shared" si="20"/>
        <v>100</v>
      </c>
    </row>
    <row r="116" spans="1:15">
      <c r="A116" s="19" t="s">
        <v>255</v>
      </c>
      <c r="B116" s="18" t="s">
        <v>141</v>
      </c>
      <c r="C116" s="18" t="s">
        <v>144</v>
      </c>
      <c r="D116" s="18" t="s">
        <v>198</v>
      </c>
      <c r="E116" s="18" t="s">
        <v>167</v>
      </c>
      <c r="F116" s="18" t="s">
        <v>222</v>
      </c>
      <c r="G116" s="18"/>
      <c r="H116" s="18" t="s">
        <v>256</v>
      </c>
      <c r="I116" s="81" t="s">
        <v>0</v>
      </c>
      <c r="J116" s="90">
        <f>J117</f>
        <v>200239.99</v>
      </c>
      <c r="K116" s="28"/>
      <c r="L116" s="16"/>
      <c r="M116" s="16">
        <f t="shared" si="31"/>
        <v>200239.99</v>
      </c>
      <c r="N116" s="16">
        <f t="shared" si="31"/>
        <v>200239.99</v>
      </c>
      <c r="O116" s="208">
        <f t="shared" si="20"/>
        <v>100</v>
      </c>
    </row>
    <row r="117" spans="1:15" ht="26">
      <c r="A117" s="19" t="s">
        <v>257</v>
      </c>
      <c r="B117" s="18" t="s">
        <v>141</v>
      </c>
      <c r="C117" s="18" t="s">
        <v>144</v>
      </c>
      <c r="D117" s="18" t="s">
        <v>198</v>
      </c>
      <c r="E117" s="18" t="s">
        <v>167</v>
      </c>
      <c r="F117" s="18" t="s">
        <v>222</v>
      </c>
      <c r="G117" s="18"/>
      <c r="H117" s="18" t="s">
        <v>256</v>
      </c>
      <c r="I117" s="81" t="s">
        <v>258</v>
      </c>
      <c r="J117" s="90">
        <f>SUM(J118:J119)</f>
        <v>200239.99</v>
      </c>
      <c r="K117" s="28"/>
      <c r="L117" s="16"/>
      <c r="M117" s="16">
        <f t="shared" si="31"/>
        <v>200239.99</v>
      </c>
      <c r="N117" s="16">
        <f t="shared" si="31"/>
        <v>200239.99</v>
      </c>
      <c r="O117" s="208">
        <f t="shared" si="20"/>
        <v>100</v>
      </c>
    </row>
    <row r="118" spans="1:15" hidden="1">
      <c r="A118" s="96" t="s">
        <v>259</v>
      </c>
      <c r="B118" s="97"/>
      <c r="C118" s="97"/>
      <c r="D118" s="97"/>
      <c r="E118" s="97"/>
      <c r="F118" s="97"/>
      <c r="G118" s="97"/>
      <c r="H118" s="97"/>
      <c r="I118" s="98"/>
      <c r="J118" s="99">
        <v>197099.99</v>
      </c>
      <c r="K118" s="28"/>
      <c r="L118" s="16"/>
      <c r="M118" s="52">
        <f t="shared" si="31"/>
        <v>197099.99</v>
      </c>
      <c r="N118" s="52">
        <f t="shared" si="31"/>
        <v>197099.99</v>
      </c>
      <c r="O118" s="208">
        <f t="shared" si="20"/>
        <v>100</v>
      </c>
    </row>
    <row r="119" spans="1:15" hidden="1">
      <c r="A119" s="96" t="s">
        <v>260</v>
      </c>
      <c r="B119" s="97"/>
      <c r="C119" s="97"/>
      <c r="D119" s="97"/>
      <c r="E119" s="97"/>
      <c r="F119" s="97"/>
      <c r="G119" s="97"/>
      <c r="H119" s="97"/>
      <c r="I119" s="98"/>
      <c r="J119" s="99">
        <v>3140</v>
      </c>
      <c r="K119" s="28"/>
      <c r="L119" s="16"/>
      <c r="M119" s="52">
        <f t="shared" si="31"/>
        <v>3140</v>
      </c>
      <c r="N119" s="52">
        <f t="shared" si="31"/>
        <v>3140</v>
      </c>
      <c r="O119" s="208">
        <f t="shared" si="20"/>
        <v>100</v>
      </c>
    </row>
    <row r="120" spans="1:15">
      <c r="A120" s="19" t="s">
        <v>261</v>
      </c>
      <c r="B120" s="18" t="s">
        <v>141</v>
      </c>
      <c r="C120" s="18" t="s">
        <v>144</v>
      </c>
      <c r="D120" s="18" t="s">
        <v>198</v>
      </c>
      <c r="E120" s="18" t="s">
        <v>167</v>
      </c>
      <c r="F120" s="18" t="s">
        <v>222</v>
      </c>
      <c r="G120" s="18"/>
      <c r="H120" s="18">
        <v>340</v>
      </c>
      <c r="I120" s="81" t="s">
        <v>0</v>
      </c>
      <c r="J120" s="90">
        <f>J121</f>
        <v>206500</v>
      </c>
      <c r="K120" s="28"/>
      <c r="L120" s="16"/>
      <c r="M120" s="16">
        <f t="shared" si="31"/>
        <v>206500</v>
      </c>
      <c r="N120" s="16">
        <f>N121</f>
        <v>199000</v>
      </c>
      <c r="O120" s="208">
        <f t="shared" si="20"/>
        <v>96.368038740920099</v>
      </c>
    </row>
    <row r="121" spans="1:15" ht="26">
      <c r="A121" s="19" t="s">
        <v>262</v>
      </c>
      <c r="B121" s="18" t="s">
        <v>141</v>
      </c>
      <c r="C121" s="18" t="s">
        <v>144</v>
      </c>
      <c r="D121" s="18" t="s">
        <v>198</v>
      </c>
      <c r="E121" s="18" t="s">
        <v>167</v>
      </c>
      <c r="F121" s="18" t="s">
        <v>222</v>
      </c>
      <c r="G121" s="18"/>
      <c r="H121" s="18">
        <v>346</v>
      </c>
      <c r="I121" s="81" t="s">
        <v>263</v>
      </c>
      <c r="J121" s="90">
        <f>SUM(J122:J123)</f>
        <v>206500</v>
      </c>
      <c r="K121" s="28"/>
      <c r="L121" s="16"/>
      <c r="M121" s="16">
        <f t="shared" si="31"/>
        <v>206500</v>
      </c>
      <c r="N121" s="16">
        <f>N122</f>
        <v>199000</v>
      </c>
      <c r="O121" s="208">
        <f t="shared" si="20"/>
        <v>96.368038740920099</v>
      </c>
    </row>
    <row r="122" spans="1:15" s="107" customFormat="1" hidden="1">
      <c r="A122" s="96" t="s">
        <v>259</v>
      </c>
      <c r="B122" s="97"/>
      <c r="C122" s="97"/>
      <c r="D122" s="97"/>
      <c r="E122" s="97"/>
      <c r="F122" s="97"/>
      <c r="G122" s="97"/>
      <c r="H122" s="97"/>
      <c r="I122" s="98"/>
      <c r="J122" s="99">
        <v>199000</v>
      </c>
      <c r="K122" s="48"/>
      <c r="L122" s="52"/>
      <c r="M122" s="52">
        <f t="shared" si="31"/>
        <v>199000</v>
      </c>
      <c r="N122" s="52">
        <v>199000</v>
      </c>
      <c r="O122" s="208">
        <f t="shared" si="20"/>
        <v>100</v>
      </c>
    </row>
    <row r="123" spans="1:15" s="107" customFormat="1" ht="26" hidden="1">
      <c r="A123" s="96" t="s">
        <v>264</v>
      </c>
      <c r="B123" s="97"/>
      <c r="C123" s="97"/>
      <c r="D123" s="97"/>
      <c r="E123" s="97"/>
      <c r="F123" s="97"/>
      <c r="G123" s="97"/>
      <c r="H123" s="97"/>
      <c r="I123" s="98"/>
      <c r="J123" s="99">
        <v>7500</v>
      </c>
      <c r="K123" s="48"/>
      <c r="L123" s="52"/>
      <c r="M123" s="52">
        <f t="shared" si="31"/>
        <v>7500</v>
      </c>
      <c r="N123" s="52"/>
      <c r="O123" s="208">
        <f t="shared" si="20"/>
        <v>0</v>
      </c>
    </row>
    <row r="124" spans="1:15" ht="39">
      <c r="A124" s="13" t="s">
        <v>178</v>
      </c>
      <c r="B124" s="12" t="s">
        <v>141</v>
      </c>
      <c r="C124" s="12" t="s">
        <v>144</v>
      </c>
      <c r="D124" s="12" t="s">
        <v>198</v>
      </c>
      <c r="E124" s="12" t="s">
        <v>167</v>
      </c>
      <c r="F124" s="12" t="s">
        <v>179</v>
      </c>
      <c r="G124" s="12"/>
      <c r="H124" s="12" t="s">
        <v>0</v>
      </c>
      <c r="I124" s="84" t="s">
        <v>0</v>
      </c>
      <c r="J124" s="44">
        <f>J125+J127+J142+J151+J170+J173</f>
        <v>5159932.193</v>
      </c>
      <c r="K124" s="44">
        <f>K125+K127+K142+K151+K170+K173</f>
        <v>0</v>
      </c>
      <c r="L124" s="44">
        <f>L125+L127+L142+L151+L170+L173</f>
        <v>0</v>
      </c>
      <c r="M124" s="44">
        <f>M125+M127+M142+M151+M170+M173</f>
        <v>5159932.193</v>
      </c>
      <c r="N124" s="44">
        <f>N125+N127+N142+N151+N170+N173</f>
        <v>2799936.7700000005</v>
      </c>
      <c r="O124" s="209">
        <f t="shared" si="20"/>
        <v>54.263053568773913</v>
      </c>
    </row>
    <row r="125" spans="1:15">
      <c r="A125" s="19" t="s">
        <v>223</v>
      </c>
      <c r="B125" s="18" t="s">
        <v>141</v>
      </c>
      <c r="C125" s="18" t="s">
        <v>144</v>
      </c>
      <c r="D125" s="18" t="s">
        <v>198</v>
      </c>
      <c r="E125" s="18" t="s">
        <v>167</v>
      </c>
      <c r="F125" s="18" t="s">
        <v>179</v>
      </c>
      <c r="G125" s="18"/>
      <c r="H125" s="18" t="s">
        <v>224</v>
      </c>
      <c r="I125" s="81" t="s">
        <v>0</v>
      </c>
      <c r="J125" s="90">
        <f>J126</f>
        <v>50000</v>
      </c>
      <c r="K125" s="90">
        <f t="shared" ref="K125" si="32">K126</f>
        <v>0</v>
      </c>
      <c r="L125" s="16"/>
      <c r="M125" s="16">
        <f t="shared" ref="M125:M150" si="33">J125+L125</f>
        <v>50000</v>
      </c>
      <c r="N125" s="16">
        <v>50000</v>
      </c>
      <c r="O125" s="208">
        <f t="shared" si="20"/>
        <v>100</v>
      </c>
    </row>
    <row r="126" spans="1:15" s="107" customFormat="1" hidden="1">
      <c r="A126" s="96" t="s">
        <v>265</v>
      </c>
      <c r="B126" s="97"/>
      <c r="C126" s="97"/>
      <c r="D126" s="97"/>
      <c r="E126" s="97"/>
      <c r="F126" s="97"/>
      <c r="G126" s="97"/>
      <c r="H126" s="97"/>
      <c r="I126" s="98"/>
      <c r="J126" s="99">
        <v>50000</v>
      </c>
      <c r="K126" s="48"/>
      <c r="L126" s="52"/>
      <c r="M126" s="52">
        <f t="shared" si="33"/>
        <v>50000</v>
      </c>
      <c r="N126" s="52">
        <v>50000</v>
      </c>
      <c r="O126" s="208">
        <f t="shared" si="20"/>
        <v>100</v>
      </c>
    </row>
    <row r="127" spans="1:15">
      <c r="A127" s="19" t="s">
        <v>266</v>
      </c>
      <c r="B127" s="18" t="s">
        <v>141</v>
      </c>
      <c r="C127" s="18" t="s">
        <v>144</v>
      </c>
      <c r="D127" s="18" t="s">
        <v>198</v>
      </c>
      <c r="E127" s="18" t="s">
        <v>167</v>
      </c>
      <c r="F127" s="18" t="s">
        <v>179</v>
      </c>
      <c r="G127" s="18"/>
      <c r="H127" s="18" t="s">
        <v>267</v>
      </c>
      <c r="I127" s="81" t="s">
        <v>0</v>
      </c>
      <c r="J127" s="90">
        <f>J128+J131+J134+J139</f>
        <v>3013296.1029999997</v>
      </c>
      <c r="K127" s="28"/>
      <c r="L127" s="16"/>
      <c r="M127" s="16">
        <f>M128+M131+M134+M139</f>
        <v>3013296.1029999997</v>
      </c>
      <c r="N127" s="16">
        <f>N128+N131+N134+N139</f>
        <v>1440242.8900000001</v>
      </c>
      <c r="O127" s="208">
        <f t="shared" si="20"/>
        <v>47.796261660648362</v>
      </c>
    </row>
    <row r="128" spans="1:15">
      <c r="A128" s="19" t="s">
        <v>268</v>
      </c>
      <c r="B128" s="18" t="s">
        <v>141</v>
      </c>
      <c r="C128" s="18" t="s">
        <v>144</v>
      </c>
      <c r="D128" s="18" t="s">
        <v>198</v>
      </c>
      <c r="E128" s="18" t="s">
        <v>167</v>
      </c>
      <c r="F128" s="18" t="s">
        <v>179</v>
      </c>
      <c r="G128" s="18"/>
      <c r="H128" s="18" t="s">
        <v>267</v>
      </c>
      <c r="I128" s="81" t="s">
        <v>269</v>
      </c>
      <c r="J128" s="90">
        <f>SUM(J129:J130)</f>
        <v>1964810.3530000001</v>
      </c>
      <c r="K128" s="28"/>
      <c r="L128" s="16"/>
      <c r="M128" s="16">
        <f>SUM(M129:M130)</f>
        <v>1964810.3530000001</v>
      </c>
      <c r="N128" s="16">
        <f>SUM(N129:N130)</f>
        <v>884492.35</v>
      </c>
      <c r="O128" s="208">
        <f t="shared" si="20"/>
        <v>45.016678004037367</v>
      </c>
    </row>
    <row r="129" spans="1:15" s="107" customFormat="1" hidden="1">
      <c r="A129" s="96" t="s">
        <v>270</v>
      </c>
      <c r="B129" s="97"/>
      <c r="C129" s="97"/>
      <c r="D129" s="97"/>
      <c r="E129" s="97"/>
      <c r="F129" s="97"/>
      <c r="G129" s="97"/>
      <c r="H129" s="97"/>
      <c r="I129" s="98"/>
      <c r="J129" s="99">
        <v>1884074.59</v>
      </c>
      <c r="K129" s="48"/>
      <c r="L129" s="52"/>
      <c r="M129" s="52">
        <f t="shared" si="33"/>
        <v>1884074.59</v>
      </c>
      <c r="N129" s="52">
        <v>803756.59</v>
      </c>
      <c r="O129" s="208">
        <f t="shared" si="20"/>
        <v>42.660550397848098</v>
      </c>
    </row>
    <row r="130" spans="1:15" s="107" customFormat="1" hidden="1">
      <c r="A130" s="96" t="s">
        <v>271</v>
      </c>
      <c r="B130" s="97"/>
      <c r="C130" s="97"/>
      <c r="D130" s="97"/>
      <c r="E130" s="97"/>
      <c r="F130" s="97"/>
      <c r="G130" s="97"/>
      <c r="H130" s="97"/>
      <c r="I130" s="98"/>
      <c r="J130" s="99">
        <v>80735.763000000006</v>
      </c>
      <c r="K130" s="48"/>
      <c r="L130" s="52"/>
      <c r="M130" s="52">
        <f t="shared" si="33"/>
        <v>80735.763000000006</v>
      </c>
      <c r="N130" s="52">
        <v>80735.759999999995</v>
      </c>
      <c r="O130" s="208">
        <f t="shared" si="20"/>
        <v>99.999996284174571</v>
      </c>
    </row>
    <row r="131" spans="1:15">
      <c r="A131" s="19" t="s">
        <v>272</v>
      </c>
      <c r="B131" s="18" t="s">
        <v>141</v>
      </c>
      <c r="C131" s="18" t="s">
        <v>144</v>
      </c>
      <c r="D131" s="18" t="s">
        <v>198</v>
      </c>
      <c r="E131" s="18" t="s">
        <v>167</v>
      </c>
      <c r="F131" s="18" t="s">
        <v>179</v>
      </c>
      <c r="G131" s="18"/>
      <c r="H131" s="18" t="s">
        <v>267</v>
      </c>
      <c r="I131" s="81" t="s">
        <v>273</v>
      </c>
      <c r="J131" s="90">
        <f>SUM(J132:J133)</f>
        <v>1006534.3400000001</v>
      </c>
      <c r="K131" s="28"/>
      <c r="L131" s="16"/>
      <c r="M131" s="16">
        <f>SUM(M132:M133)</f>
        <v>1006534.3400000001</v>
      </c>
      <c r="N131" s="16">
        <f>SUM(N132:N133)</f>
        <v>536414.31000000006</v>
      </c>
      <c r="O131" s="208">
        <f t="shared" si="20"/>
        <v>53.293195143247672</v>
      </c>
    </row>
    <row r="132" spans="1:15" s="107" customFormat="1" hidden="1">
      <c r="A132" s="96" t="s">
        <v>274</v>
      </c>
      <c r="B132" s="97"/>
      <c r="C132" s="97"/>
      <c r="D132" s="97"/>
      <c r="E132" s="97"/>
      <c r="F132" s="97"/>
      <c r="G132" s="97"/>
      <c r="H132" s="97"/>
      <c r="I132" s="98"/>
      <c r="J132" s="99">
        <v>863103.29</v>
      </c>
      <c r="K132" s="48"/>
      <c r="L132" s="52"/>
      <c r="M132" s="52">
        <f t="shared" si="33"/>
        <v>863103.29</v>
      </c>
      <c r="N132" s="52">
        <v>392983.26</v>
      </c>
      <c r="O132" s="208">
        <f t="shared" si="20"/>
        <v>45.531428805004317</v>
      </c>
    </row>
    <row r="133" spans="1:15" s="107" customFormat="1" hidden="1">
      <c r="A133" s="96" t="s">
        <v>275</v>
      </c>
      <c r="B133" s="97"/>
      <c r="C133" s="97"/>
      <c r="D133" s="97"/>
      <c r="E133" s="97"/>
      <c r="F133" s="97"/>
      <c r="G133" s="97"/>
      <c r="H133" s="97"/>
      <c r="I133" s="98"/>
      <c r="J133" s="99">
        <v>143431.04999999999</v>
      </c>
      <c r="K133" s="48"/>
      <c r="L133" s="52"/>
      <c r="M133" s="52">
        <f t="shared" si="33"/>
        <v>143431.04999999999</v>
      </c>
      <c r="N133" s="52">
        <v>143431.04999999999</v>
      </c>
      <c r="O133" s="208">
        <f t="shared" si="20"/>
        <v>100</v>
      </c>
    </row>
    <row r="134" spans="1:15" ht="26">
      <c r="A134" s="19" t="s">
        <v>276</v>
      </c>
      <c r="B134" s="18" t="s">
        <v>141</v>
      </c>
      <c r="C134" s="18" t="s">
        <v>144</v>
      </c>
      <c r="D134" s="18" t="s">
        <v>198</v>
      </c>
      <c r="E134" s="18" t="s">
        <v>167</v>
      </c>
      <c r="F134" s="18" t="s">
        <v>179</v>
      </c>
      <c r="G134" s="18"/>
      <c r="H134" s="18" t="s">
        <v>267</v>
      </c>
      <c r="I134" s="81" t="s">
        <v>277</v>
      </c>
      <c r="J134" s="90">
        <f>SUM(J135:J138)</f>
        <v>30645.610000000004</v>
      </c>
      <c r="K134" s="28"/>
      <c r="L134" s="16"/>
      <c r="M134" s="16">
        <f>SUM(M135:M138)</f>
        <v>30645.610000000004</v>
      </c>
      <c r="N134" s="16">
        <f>SUM(N135:N138)</f>
        <v>14125.5</v>
      </c>
      <c r="O134" s="208">
        <f t="shared" si="20"/>
        <v>46.093061942640389</v>
      </c>
    </row>
    <row r="135" spans="1:15" s="107" customFormat="1" hidden="1">
      <c r="A135" s="96" t="s">
        <v>278</v>
      </c>
      <c r="B135" s="97"/>
      <c r="C135" s="97"/>
      <c r="D135" s="97"/>
      <c r="E135" s="97"/>
      <c r="F135" s="97"/>
      <c r="G135" s="97"/>
      <c r="H135" s="97"/>
      <c r="I135" s="98"/>
      <c r="J135" s="99">
        <v>16277.7</v>
      </c>
      <c r="K135" s="48"/>
      <c r="L135" s="52"/>
      <c r="M135" s="52">
        <f t="shared" si="33"/>
        <v>16277.7</v>
      </c>
      <c r="N135" s="52">
        <v>6787.85</v>
      </c>
      <c r="O135" s="208">
        <f t="shared" si="20"/>
        <v>41.700301639666534</v>
      </c>
    </row>
    <row r="136" spans="1:15" s="107" customFormat="1" hidden="1">
      <c r="A136" s="96" t="s">
        <v>279</v>
      </c>
      <c r="B136" s="97"/>
      <c r="C136" s="97"/>
      <c r="D136" s="97"/>
      <c r="E136" s="97"/>
      <c r="F136" s="97"/>
      <c r="G136" s="97"/>
      <c r="H136" s="97"/>
      <c r="I136" s="98"/>
      <c r="J136" s="99">
        <v>12051.86</v>
      </c>
      <c r="K136" s="48"/>
      <c r="L136" s="52"/>
      <c r="M136" s="52">
        <f t="shared" si="33"/>
        <v>12051.86</v>
      </c>
      <c r="N136" s="52">
        <v>5021.6000000000004</v>
      </c>
      <c r="O136" s="208">
        <f t="shared" si="20"/>
        <v>41.666597521046548</v>
      </c>
    </row>
    <row r="137" spans="1:15" s="107" customFormat="1" hidden="1">
      <c r="A137" s="96" t="s">
        <v>280</v>
      </c>
      <c r="B137" s="97"/>
      <c r="C137" s="97"/>
      <c r="D137" s="97"/>
      <c r="E137" s="97"/>
      <c r="F137" s="97"/>
      <c r="G137" s="97"/>
      <c r="H137" s="97"/>
      <c r="I137" s="98"/>
      <c r="J137" s="99">
        <v>1328.47</v>
      </c>
      <c r="K137" s="48"/>
      <c r="L137" s="52"/>
      <c r="M137" s="52">
        <f t="shared" si="33"/>
        <v>1328.47</v>
      </c>
      <c r="N137" s="52">
        <v>1328.47</v>
      </c>
      <c r="O137" s="208">
        <f t="shared" si="20"/>
        <v>100</v>
      </c>
    </row>
    <row r="138" spans="1:15" s="107" customFormat="1" hidden="1">
      <c r="A138" s="96" t="s">
        <v>281</v>
      </c>
      <c r="B138" s="97"/>
      <c r="C138" s="97"/>
      <c r="D138" s="97"/>
      <c r="E138" s="97"/>
      <c r="F138" s="97"/>
      <c r="G138" s="97"/>
      <c r="H138" s="97"/>
      <c r="I138" s="98"/>
      <c r="J138" s="99">
        <v>987.58</v>
      </c>
      <c r="K138" s="48"/>
      <c r="L138" s="52"/>
      <c r="M138" s="52">
        <f t="shared" si="33"/>
        <v>987.58</v>
      </c>
      <c r="N138" s="52">
        <v>987.58</v>
      </c>
      <c r="O138" s="208">
        <f t="shared" ref="O138:O201" si="34">N138/M138*100</f>
        <v>100</v>
      </c>
    </row>
    <row r="139" spans="1:15" ht="26">
      <c r="A139" s="19" t="s">
        <v>282</v>
      </c>
      <c r="B139" s="18" t="s">
        <v>141</v>
      </c>
      <c r="C139" s="18" t="s">
        <v>144</v>
      </c>
      <c r="D139" s="18" t="s">
        <v>198</v>
      </c>
      <c r="E139" s="18" t="s">
        <v>167</v>
      </c>
      <c r="F139" s="18" t="s">
        <v>179</v>
      </c>
      <c r="G139" s="18"/>
      <c r="H139" s="18" t="s">
        <v>267</v>
      </c>
      <c r="I139" s="81" t="s">
        <v>283</v>
      </c>
      <c r="J139" s="90">
        <f>SUM(J140:J141)</f>
        <v>11305.8</v>
      </c>
      <c r="K139" s="90">
        <f t="shared" ref="K139" si="35">SUM(K140:K141)</f>
        <v>0</v>
      </c>
      <c r="L139" s="16"/>
      <c r="M139" s="16">
        <f>SUM(M140:M141)</f>
        <v>11305.8</v>
      </c>
      <c r="N139" s="16">
        <f>SUM(N140:N141)</f>
        <v>5210.7299999999996</v>
      </c>
      <c r="O139" s="208">
        <f t="shared" si="34"/>
        <v>46.088998567107147</v>
      </c>
    </row>
    <row r="140" spans="1:15" s="107" customFormat="1" hidden="1">
      <c r="A140" s="96" t="s">
        <v>284</v>
      </c>
      <c r="B140" s="97"/>
      <c r="C140" s="97"/>
      <c r="D140" s="97"/>
      <c r="E140" s="97"/>
      <c r="F140" s="97"/>
      <c r="G140" s="97"/>
      <c r="H140" s="97"/>
      <c r="I140" s="98"/>
      <c r="J140" s="99">
        <v>10450.469999999999</v>
      </c>
      <c r="K140" s="48"/>
      <c r="L140" s="52"/>
      <c r="M140" s="52">
        <f t="shared" si="33"/>
        <v>10450.469999999999</v>
      </c>
      <c r="N140" s="52">
        <v>4355.3999999999996</v>
      </c>
      <c r="O140" s="208">
        <f t="shared" si="34"/>
        <v>41.676594449819007</v>
      </c>
    </row>
    <row r="141" spans="1:15" s="107" customFormat="1" hidden="1">
      <c r="A141" s="96" t="s">
        <v>285</v>
      </c>
      <c r="B141" s="97"/>
      <c r="C141" s="97"/>
      <c r="D141" s="97"/>
      <c r="E141" s="97"/>
      <c r="F141" s="97"/>
      <c r="G141" s="97"/>
      <c r="H141" s="97"/>
      <c r="I141" s="98"/>
      <c r="J141" s="99">
        <v>855.33</v>
      </c>
      <c r="K141" s="48"/>
      <c r="L141" s="52"/>
      <c r="M141" s="52">
        <f t="shared" si="33"/>
        <v>855.33</v>
      </c>
      <c r="N141" s="52">
        <v>855.33</v>
      </c>
      <c r="O141" s="208">
        <f t="shared" si="34"/>
        <v>100</v>
      </c>
    </row>
    <row r="142" spans="1:15">
      <c r="A142" s="19" t="s">
        <v>231</v>
      </c>
      <c r="B142" s="18" t="s">
        <v>141</v>
      </c>
      <c r="C142" s="18" t="s">
        <v>144</v>
      </c>
      <c r="D142" s="18" t="s">
        <v>198</v>
      </c>
      <c r="E142" s="18" t="s">
        <v>167</v>
      </c>
      <c r="F142" s="18" t="s">
        <v>179</v>
      </c>
      <c r="G142" s="18"/>
      <c r="H142" s="18" t="s">
        <v>232</v>
      </c>
      <c r="I142" s="81" t="s">
        <v>0</v>
      </c>
      <c r="J142" s="90">
        <f>J147+J143</f>
        <v>66044.52</v>
      </c>
      <c r="K142" s="28"/>
      <c r="L142" s="16"/>
      <c r="M142" s="16">
        <f>M143+M147</f>
        <v>66044.52</v>
      </c>
      <c r="N142" s="16">
        <f>N143+N147</f>
        <v>36553.24</v>
      </c>
      <c r="O142" s="208">
        <f t="shared" si="34"/>
        <v>55.346363331885819</v>
      </c>
    </row>
    <row r="143" spans="1:15" ht="26">
      <c r="A143" s="19" t="s">
        <v>233</v>
      </c>
      <c r="B143" s="18" t="s">
        <v>141</v>
      </c>
      <c r="C143" s="18" t="s">
        <v>144</v>
      </c>
      <c r="D143" s="18" t="s">
        <v>198</v>
      </c>
      <c r="E143" s="18" t="s">
        <v>167</v>
      </c>
      <c r="F143" s="18" t="s">
        <v>179</v>
      </c>
      <c r="G143" s="18"/>
      <c r="H143" s="18" t="s">
        <v>232</v>
      </c>
      <c r="I143" s="81" t="s">
        <v>286</v>
      </c>
      <c r="J143" s="90">
        <f>SUM(J144:J146)</f>
        <v>31000</v>
      </c>
      <c r="K143" s="28"/>
      <c r="L143" s="16"/>
      <c r="M143" s="16">
        <f>SUM(M144:M146)</f>
        <v>31000</v>
      </c>
      <c r="N143" s="16">
        <f>SUM(N144:N146)</f>
        <v>31000</v>
      </c>
      <c r="O143" s="208">
        <f t="shared" si="34"/>
        <v>100</v>
      </c>
    </row>
    <row r="144" spans="1:15" s="107" customFormat="1" hidden="1">
      <c r="A144" s="96" t="s">
        <v>287</v>
      </c>
      <c r="B144" s="97"/>
      <c r="C144" s="97"/>
      <c r="D144" s="97"/>
      <c r="E144" s="97"/>
      <c r="F144" s="97"/>
      <c r="G144" s="97"/>
      <c r="H144" s="97"/>
      <c r="I144" s="98"/>
      <c r="J144" s="99">
        <v>350</v>
      </c>
      <c r="K144" s="48"/>
      <c r="L144" s="52"/>
      <c r="M144" s="52">
        <f t="shared" si="33"/>
        <v>350</v>
      </c>
      <c r="N144" s="52">
        <v>350</v>
      </c>
      <c r="O144" s="208">
        <f t="shared" si="34"/>
        <v>100</v>
      </c>
    </row>
    <row r="145" spans="1:15" s="107" customFormat="1" hidden="1">
      <c r="A145" s="96" t="s">
        <v>287</v>
      </c>
      <c r="B145" s="97"/>
      <c r="C145" s="97"/>
      <c r="D145" s="97"/>
      <c r="E145" s="97"/>
      <c r="F145" s="97"/>
      <c r="G145" s="97"/>
      <c r="H145" s="97"/>
      <c r="I145" s="98"/>
      <c r="J145" s="99">
        <v>650</v>
      </c>
      <c r="K145" s="48"/>
      <c r="L145" s="52"/>
      <c r="M145" s="52">
        <f t="shared" si="33"/>
        <v>650</v>
      </c>
      <c r="N145" s="52">
        <v>650</v>
      </c>
      <c r="O145" s="208">
        <f t="shared" si="34"/>
        <v>100</v>
      </c>
    </row>
    <row r="146" spans="1:15" s="107" customFormat="1" hidden="1">
      <c r="A146" s="96" t="s">
        <v>288</v>
      </c>
      <c r="B146" s="97"/>
      <c r="C146" s="97"/>
      <c r="D146" s="97"/>
      <c r="E146" s="97"/>
      <c r="F146" s="97"/>
      <c r="G146" s="97"/>
      <c r="H146" s="97"/>
      <c r="I146" s="98"/>
      <c r="J146" s="99">
        <v>30000</v>
      </c>
      <c r="K146" s="48"/>
      <c r="L146" s="52"/>
      <c r="M146" s="52">
        <f t="shared" si="33"/>
        <v>30000</v>
      </c>
      <c r="N146" s="52">
        <v>30000</v>
      </c>
      <c r="O146" s="208">
        <f t="shared" si="34"/>
        <v>100</v>
      </c>
    </row>
    <row r="147" spans="1:15">
      <c r="A147" s="19" t="s">
        <v>289</v>
      </c>
      <c r="B147" s="18" t="s">
        <v>141</v>
      </c>
      <c r="C147" s="18" t="s">
        <v>144</v>
      </c>
      <c r="D147" s="18" t="s">
        <v>198</v>
      </c>
      <c r="E147" s="18" t="s">
        <v>167</v>
      </c>
      <c r="F147" s="18" t="s">
        <v>179</v>
      </c>
      <c r="G147" s="18"/>
      <c r="H147" s="18" t="s">
        <v>232</v>
      </c>
      <c r="I147" s="81" t="s">
        <v>290</v>
      </c>
      <c r="J147" s="90">
        <f>SUM(J148:J150)</f>
        <v>35044.520000000004</v>
      </c>
      <c r="K147" s="90">
        <f t="shared" ref="K147" si="36">SUM(K148:K150)</f>
        <v>0</v>
      </c>
      <c r="L147" s="16"/>
      <c r="M147" s="16">
        <f>SUM(M148:M150)</f>
        <v>35044.520000000004</v>
      </c>
      <c r="N147" s="16">
        <f>SUM(N148:N150)</f>
        <v>5553.24</v>
      </c>
      <c r="O147" s="208">
        <f t="shared" si="34"/>
        <v>15.846243578168567</v>
      </c>
    </row>
    <row r="148" spans="1:15" s="107" customFormat="1" hidden="1">
      <c r="A148" s="96" t="s">
        <v>291</v>
      </c>
      <c r="B148" s="97"/>
      <c r="C148" s="97"/>
      <c r="D148" s="97"/>
      <c r="E148" s="97"/>
      <c r="F148" s="97"/>
      <c r="G148" s="97"/>
      <c r="H148" s="97"/>
      <c r="I148" s="98"/>
      <c r="J148" s="99">
        <v>11311.92</v>
      </c>
      <c r="K148" s="48"/>
      <c r="L148" s="52"/>
      <c r="M148" s="52">
        <f t="shared" si="33"/>
        <v>11311.92</v>
      </c>
      <c r="N148" s="52">
        <v>3770.64</v>
      </c>
      <c r="O148" s="208">
        <f t="shared" si="34"/>
        <v>33.333333333333329</v>
      </c>
    </row>
    <row r="149" spans="1:15" s="107" customFormat="1" hidden="1">
      <c r="A149" s="96" t="s">
        <v>292</v>
      </c>
      <c r="B149" s="97"/>
      <c r="C149" s="97"/>
      <c r="D149" s="97"/>
      <c r="E149" s="97"/>
      <c r="F149" s="97"/>
      <c r="G149" s="97"/>
      <c r="H149" s="97"/>
      <c r="I149" s="98"/>
      <c r="J149" s="99">
        <v>1782.6</v>
      </c>
      <c r="K149" s="48"/>
      <c r="L149" s="52"/>
      <c r="M149" s="52">
        <f t="shared" si="33"/>
        <v>1782.6</v>
      </c>
      <c r="N149" s="52">
        <v>1782.6</v>
      </c>
      <c r="O149" s="208">
        <f t="shared" si="34"/>
        <v>100</v>
      </c>
    </row>
    <row r="150" spans="1:15" s="107" customFormat="1" ht="26" hidden="1">
      <c r="A150" s="96" t="s">
        <v>293</v>
      </c>
      <c r="B150" s="97"/>
      <c r="C150" s="97"/>
      <c r="D150" s="97"/>
      <c r="E150" s="97"/>
      <c r="F150" s="97"/>
      <c r="G150" s="97"/>
      <c r="H150" s="97"/>
      <c r="I150" s="98"/>
      <c r="J150" s="99">
        <v>21950</v>
      </c>
      <c r="K150" s="48"/>
      <c r="L150" s="52"/>
      <c r="M150" s="52">
        <f t="shared" si="33"/>
        <v>21950</v>
      </c>
      <c r="N150" s="52"/>
      <c r="O150" s="208">
        <f t="shared" si="34"/>
        <v>0</v>
      </c>
    </row>
    <row r="151" spans="1:15">
      <c r="A151" s="19" t="s">
        <v>294</v>
      </c>
      <c r="B151" s="18" t="s">
        <v>141</v>
      </c>
      <c r="C151" s="18" t="s">
        <v>144</v>
      </c>
      <c r="D151" s="18" t="s">
        <v>198</v>
      </c>
      <c r="E151" s="18" t="s">
        <v>167</v>
      </c>
      <c r="F151" s="18" t="s">
        <v>179</v>
      </c>
      <c r="G151" s="18"/>
      <c r="H151" s="18" t="s">
        <v>180</v>
      </c>
      <c r="I151" s="81" t="s">
        <v>0</v>
      </c>
      <c r="J151" s="90">
        <f>J152+J154+J157+J159</f>
        <v>649360.63</v>
      </c>
      <c r="K151" s="90">
        <f>K152+K154+K157+K159</f>
        <v>0</v>
      </c>
      <c r="L151" s="90">
        <f>L152+L154+L157+L159</f>
        <v>0</v>
      </c>
      <c r="M151" s="90">
        <f>M152+M154+M157+M159</f>
        <v>649360.63</v>
      </c>
      <c r="N151" s="90">
        <f>N152+N154+N157+N159</f>
        <v>227222.81000000003</v>
      </c>
      <c r="O151" s="208">
        <f t="shared" si="34"/>
        <v>34.991774909421295</v>
      </c>
    </row>
    <row r="152" spans="1:15" ht="26">
      <c r="A152" s="19" t="s">
        <v>295</v>
      </c>
      <c r="B152" s="18" t="s">
        <v>141</v>
      </c>
      <c r="C152" s="18" t="s">
        <v>144</v>
      </c>
      <c r="D152" s="18" t="s">
        <v>198</v>
      </c>
      <c r="E152" s="18" t="s">
        <v>167</v>
      </c>
      <c r="F152" s="18" t="s">
        <v>179</v>
      </c>
      <c r="G152" s="18"/>
      <c r="H152" s="18" t="s">
        <v>180</v>
      </c>
      <c r="I152" s="81" t="s">
        <v>296</v>
      </c>
      <c r="J152" s="90">
        <f>J153</f>
        <v>78395.520000000004</v>
      </c>
      <c r="K152" s="28"/>
      <c r="L152" s="16"/>
      <c r="M152" s="16">
        <f>M153</f>
        <v>78395.520000000004</v>
      </c>
      <c r="N152" s="16">
        <f>N153</f>
        <v>39197.760000000002</v>
      </c>
      <c r="O152" s="208">
        <f t="shared" si="34"/>
        <v>50</v>
      </c>
    </row>
    <row r="153" spans="1:15" s="107" customFormat="1" hidden="1">
      <c r="A153" s="96" t="s">
        <v>297</v>
      </c>
      <c r="B153" s="97"/>
      <c r="C153" s="97"/>
      <c r="D153" s="97"/>
      <c r="E153" s="97"/>
      <c r="F153" s="97"/>
      <c r="G153" s="97"/>
      <c r="H153" s="97"/>
      <c r="I153" s="98"/>
      <c r="J153" s="99">
        <v>78395.520000000004</v>
      </c>
      <c r="K153" s="48"/>
      <c r="L153" s="52"/>
      <c r="M153" s="52">
        <f>J153+L153</f>
        <v>78395.520000000004</v>
      </c>
      <c r="N153" s="52">
        <v>39197.760000000002</v>
      </c>
      <c r="O153" s="208">
        <f t="shared" si="34"/>
        <v>50</v>
      </c>
    </row>
    <row r="154" spans="1:15" ht="26">
      <c r="A154" s="19" t="s">
        <v>298</v>
      </c>
      <c r="B154" s="18" t="s">
        <v>141</v>
      </c>
      <c r="C154" s="18" t="s">
        <v>144</v>
      </c>
      <c r="D154" s="18" t="s">
        <v>198</v>
      </c>
      <c r="E154" s="18" t="s">
        <v>167</v>
      </c>
      <c r="F154" s="18" t="s">
        <v>179</v>
      </c>
      <c r="G154" s="18"/>
      <c r="H154" s="18" t="s">
        <v>180</v>
      </c>
      <c r="I154" s="81" t="s">
        <v>299</v>
      </c>
      <c r="J154" s="90">
        <f>SUM(J155:J156)</f>
        <v>28900.47</v>
      </c>
      <c r="K154" s="90">
        <f>SUM(K155:K156)</f>
        <v>0</v>
      </c>
      <c r="L154" s="90">
        <f>SUM(L155:L156)</f>
        <v>0</v>
      </c>
      <c r="M154" s="90">
        <f>SUM(M155:M156)</f>
        <v>28900.47</v>
      </c>
      <c r="N154" s="90">
        <f>SUM(N155:N156)</f>
        <v>28900.47</v>
      </c>
      <c r="O154" s="208">
        <f t="shared" si="34"/>
        <v>100</v>
      </c>
    </row>
    <row r="155" spans="1:15" s="107" customFormat="1" hidden="1">
      <c r="A155" s="96" t="s">
        <v>300</v>
      </c>
      <c r="B155" s="97"/>
      <c r="C155" s="97"/>
      <c r="D155" s="97"/>
      <c r="E155" s="97"/>
      <c r="F155" s="97"/>
      <c r="G155" s="97"/>
      <c r="H155" s="97"/>
      <c r="I155" s="98"/>
      <c r="J155" s="99">
        <v>15973.86</v>
      </c>
      <c r="K155" s="48"/>
      <c r="L155" s="52"/>
      <c r="M155" s="52">
        <f t="shared" ref="M155:M172" si="37">J155+L155</f>
        <v>15973.86</v>
      </c>
      <c r="N155" s="52">
        <v>15973.86</v>
      </c>
      <c r="O155" s="208">
        <f t="shared" si="34"/>
        <v>100</v>
      </c>
    </row>
    <row r="156" spans="1:15" s="107" customFormat="1" hidden="1">
      <c r="A156" s="96" t="s">
        <v>301</v>
      </c>
      <c r="B156" s="97"/>
      <c r="C156" s="97"/>
      <c r="D156" s="97"/>
      <c r="E156" s="97"/>
      <c r="F156" s="97"/>
      <c r="G156" s="97"/>
      <c r="H156" s="97"/>
      <c r="I156" s="98"/>
      <c r="J156" s="99">
        <v>12926.61</v>
      </c>
      <c r="K156" s="48"/>
      <c r="L156" s="52"/>
      <c r="M156" s="52">
        <f t="shared" si="37"/>
        <v>12926.61</v>
      </c>
      <c r="N156" s="52">
        <v>12926.61</v>
      </c>
      <c r="O156" s="208">
        <f t="shared" si="34"/>
        <v>100</v>
      </c>
    </row>
    <row r="157" spans="1:15" ht="39">
      <c r="A157" s="19" t="s">
        <v>302</v>
      </c>
      <c r="B157" s="18" t="s">
        <v>141</v>
      </c>
      <c r="C157" s="18" t="s">
        <v>144</v>
      </c>
      <c r="D157" s="18" t="s">
        <v>198</v>
      </c>
      <c r="E157" s="18" t="s">
        <v>167</v>
      </c>
      <c r="F157" s="18" t="s">
        <v>179</v>
      </c>
      <c r="G157" s="18"/>
      <c r="H157" s="18" t="s">
        <v>180</v>
      </c>
      <c r="I157" s="81" t="s">
        <v>303</v>
      </c>
      <c r="J157" s="90">
        <v>13000</v>
      </c>
      <c r="K157" s="28"/>
      <c r="L157" s="16"/>
      <c r="M157" s="16">
        <f t="shared" si="37"/>
        <v>13000</v>
      </c>
      <c r="N157" s="16"/>
      <c r="O157" s="208">
        <f t="shared" si="34"/>
        <v>0</v>
      </c>
    </row>
    <row r="158" spans="1:15" s="107" customFormat="1" hidden="1">
      <c r="A158" s="96" t="s">
        <v>304</v>
      </c>
      <c r="B158" s="97"/>
      <c r="C158" s="97"/>
      <c r="D158" s="97"/>
      <c r="E158" s="97"/>
      <c r="F158" s="97"/>
      <c r="G158" s="97"/>
      <c r="H158" s="97"/>
      <c r="I158" s="98"/>
      <c r="J158" s="99"/>
      <c r="K158" s="48"/>
      <c r="L158" s="52"/>
      <c r="M158" s="52">
        <v>13000</v>
      </c>
      <c r="N158" s="52"/>
      <c r="O158" s="208">
        <f t="shared" si="34"/>
        <v>0</v>
      </c>
    </row>
    <row r="159" spans="1:15">
      <c r="A159" s="19" t="s">
        <v>305</v>
      </c>
      <c r="B159" s="18" t="s">
        <v>141</v>
      </c>
      <c r="C159" s="18" t="s">
        <v>144</v>
      </c>
      <c r="D159" s="18" t="s">
        <v>198</v>
      </c>
      <c r="E159" s="18" t="s">
        <v>167</v>
      </c>
      <c r="F159" s="18" t="s">
        <v>179</v>
      </c>
      <c r="G159" s="18"/>
      <c r="H159" s="18" t="s">
        <v>180</v>
      </c>
      <c r="I159" s="81" t="s">
        <v>306</v>
      </c>
      <c r="J159" s="90">
        <f>SUM(J160:J169)</f>
        <v>529064.64</v>
      </c>
      <c r="K159" s="28"/>
      <c r="L159" s="16"/>
      <c r="M159" s="16">
        <f>SUM(M160:M169)</f>
        <v>529064.64</v>
      </c>
      <c r="N159" s="16">
        <f>SUM(N160:N169)</f>
        <v>159124.58000000002</v>
      </c>
      <c r="O159" s="208">
        <f t="shared" si="34"/>
        <v>30.076585726840488</v>
      </c>
    </row>
    <row r="160" spans="1:15" ht="26" hidden="1">
      <c r="A160" s="112" t="s">
        <v>307</v>
      </c>
      <c r="B160" s="97"/>
      <c r="C160" s="97"/>
      <c r="D160" s="97"/>
      <c r="E160" s="97"/>
      <c r="F160" s="97"/>
      <c r="G160" s="97"/>
      <c r="H160" s="97"/>
      <c r="I160" s="98"/>
      <c r="J160" s="113">
        <v>149949.6</v>
      </c>
      <c r="K160" s="28"/>
      <c r="L160" s="16"/>
      <c r="M160" s="52">
        <f t="shared" si="37"/>
        <v>149949.6</v>
      </c>
      <c r="N160" s="52">
        <v>79961</v>
      </c>
      <c r="O160" s="208">
        <f t="shared" si="34"/>
        <v>53.325250617540817</v>
      </c>
    </row>
    <row r="161" spans="1:15" ht="26" hidden="1">
      <c r="A161" s="112" t="s">
        <v>308</v>
      </c>
      <c r="B161" s="97"/>
      <c r="C161" s="97"/>
      <c r="D161" s="97"/>
      <c r="E161" s="97"/>
      <c r="F161" s="97"/>
      <c r="G161" s="97"/>
      <c r="H161" s="97"/>
      <c r="I161" s="98"/>
      <c r="J161" s="113">
        <v>90630</v>
      </c>
      <c r="K161" s="28"/>
      <c r="L161" s="16"/>
      <c r="M161" s="52">
        <f t="shared" si="37"/>
        <v>90630</v>
      </c>
      <c r="N161" s="52">
        <v>19190</v>
      </c>
      <c r="O161" s="208">
        <f t="shared" si="34"/>
        <v>21.174004192872118</v>
      </c>
    </row>
    <row r="162" spans="1:15" hidden="1">
      <c r="A162" s="112" t="s">
        <v>309</v>
      </c>
      <c r="B162" s="97"/>
      <c r="C162" s="97"/>
      <c r="D162" s="97"/>
      <c r="E162" s="97"/>
      <c r="F162" s="97"/>
      <c r="G162" s="97"/>
      <c r="H162" s="97"/>
      <c r="I162" s="98"/>
      <c r="J162" s="114">
        <v>266</v>
      </c>
      <c r="K162" s="28"/>
      <c r="L162" s="16"/>
      <c r="M162" s="111">
        <v>220.48</v>
      </c>
      <c r="N162" s="52"/>
      <c r="O162" s="208">
        <f t="shared" si="34"/>
        <v>0</v>
      </c>
    </row>
    <row r="163" spans="1:15" hidden="1">
      <c r="A163" s="112" t="s">
        <v>310</v>
      </c>
      <c r="B163" s="97"/>
      <c r="C163" s="97"/>
      <c r="D163" s="97"/>
      <c r="E163" s="97"/>
      <c r="F163" s="97"/>
      <c r="G163" s="97"/>
      <c r="H163" s="97"/>
      <c r="I163" s="98"/>
      <c r="J163" s="113">
        <v>2000</v>
      </c>
      <c r="K163" s="28"/>
      <c r="L163" s="16"/>
      <c r="M163" s="52">
        <v>2045.52</v>
      </c>
      <c r="N163" s="52">
        <v>2045.52</v>
      </c>
      <c r="O163" s="208">
        <f t="shared" si="34"/>
        <v>100</v>
      </c>
    </row>
    <row r="164" spans="1:15" hidden="1">
      <c r="A164" s="112" t="s">
        <v>311</v>
      </c>
      <c r="B164" s="97"/>
      <c r="C164" s="97"/>
      <c r="D164" s="97"/>
      <c r="E164" s="97"/>
      <c r="F164" s="97"/>
      <c r="G164" s="97"/>
      <c r="H164" s="97"/>
      <c r="I164" s="98"/>
      <c r="J164" s="113">
        <v>123115</v>
      </c>
      <c r="K164" s="28"/>
      <c r="L164" s="16"/>
      <c r="M164" s="52">
        <f t="shared" si="37"/>
        <v>123115</v>
      </c>
      <c r="N164" s="52"/>
      <c r="O164" s="208">
        <f t="shared" si="34"/>
        <v>0</v>
      </c>
    </row>
    <row r="165" spans="1:15" hidden="1">
      <c r="A165" s="112" t="s">
        <v>312</v>
      </c>
      <c r="B165" s="97"/>
      <c r="C165" s="97"/>
      <c r="D165" s="97"/>
      <c r="E165" s="97"/>
      <c r="F165" s="97"/>
      <c r="G165" s="97"/>
      <c r="H165" s="97"/>
      <c r="I165" s="98"/>
      <c r="J165" s="113">
        <v>35000</v>
      </c>
      <c r="K165" s="28"/>
      <c r="L165" s="16"/>
      <c r="M165" s="52">
        <f t="shared" si="37"/>
        <v>35000</v>
      </c>
      <c r="N165" s="52"/>
      <c r="O165" s="208">
        <f t="shared" si="34"/>
        <v>0</v>
      </c>
    </row>
    <row r="166" spans="1:15" ht="40" hidden="1">
      <c r="A166" s="112" t="s">
        <v>313</v>
      </c>
      <c r="B166" s="97"/>
      <c r="C166" s="97"/>
      <c r="D166" s="97"/>
      <c r="E166" s="97"/>
      <c r="F166" s="97"/>
      <c r="G166" s="97"/>
      <c r="H166" s="97"/>
      <c r="I166" s="98"/>
      <c r="J166" s="114">
        <v>1431.32</v>
      </c>
      <c r="K166" s="28"/>
      <c r="L166" s="16"/>
      <c r="M166" s="111">
        <f t="shared" si="37"/>
        <v>1431.32</v>
      </c>
      <c r="N166" s="52"/>
      <c r="O166" s="208">
        <f t="shared" si="34"/>
        <v>0</v>
      </c>
    </row>
    <row r="167" spans="1:15" ht="26" hidden="1">
      <c r="A167" s="112" t="s">
        <v>314</v>
      </c>
      <c r="B167" s="97"/>
      <c r="C167" s="97"/>
      <c r="D167" s="97"/>
      <c r="E167" s="97"/>
      <c r="F167" s="97"/>
      <c r="G167" s="97"/>
      <c r="H167" s="97"/>
      <c r="I167" s="98"/>
      <c r="J167" s="113">
        <v>25000</v>
      </c>
      <c r="K167" s="28"/>
      <c r="L167" s="16"/>
      <c r="M167" s="52">
        <f t="shared" si="37"/>
        <v>25000</v>
      </c>
      <c r="N167" s="52">
        <v>25000</v>
      </c>
      <c r="O167" s="208">
        <f t="shared" si="34"/>
        <v>100</v>
      </c>
    </row>
    <row r="168" spans="1:15" hidden="1">
      <c r="A168" s="112" t="s">
        <v>315</v>
      </c>
      <c r="B168" s="97"/>
      <c r="C168" s="97"/>
      <c r="D168" s="97"/>
      <c r="E168" s="97"/>
      <c r="F168" s="97"/>
      <c r="G168" s="97"/>
      <c r="H168" s="97"/>
      <c r="I168" s="98"/>
      <c r="J168" s="113">
        <v>71582.720000000001</v>
      </c>
      <c r="K168" s="28"/>
      <c r="L168" s="16"/>
      <c r="M168" s="52">
        <f t="shared" si="37"/>
        <v>71582.720000000001</v>
      </c>
      <c r="N168" s="52">
        <v>32928.06</v>
      </c>
      <c r="O168" s="208">
        <f t="shared" si="34"/>
        <v>46.000012293469709</v>
      </c>
    </row>
    <row r="169" spans="1:15" ht="26" hidden="1">
      <c r="A169" s="112" t="s">
        <v>316</v>
      </c>
      <c r="B169" s="97"/>
      <c r="C169" s="97"/>
      <c r="D169" s="97"/>
      <c r="E169" s="97"/>
      <c r="F169" s="97"/>
      <c r="G169" s="97"/>
      <c r="H169" s="97"/>
      <c r="I169" s="98"/>
      <c r="J169" s="113">
        <v>30090</v>
      </c>
      <c r="K169" s="28"/>
      <c r="L169" s="16"/>
      <c r="M169" s="52">
        <f t="shared" si="37"/>
        <v>30090</v>
      </c>
      <c r="N169" s="52"/>
      <c r="O169" s="208">
        <f t="shared" si="34"/>
        <v>0</v>
      </c>
    </row>
    <row r="170" spans="1:15" hidden="1">
      <c r="A170" s="19" t="s">
        <v>317</v>
      </c>
      <c r="B170" s="18" t="s">
        <v>141</v>
      </c>
      <c r="C170" s="18" t="s">
        <v>144</v>
      </c>
      <c r="D170" s="18" t="s">
        <v>198</v>
      </c>
      <c r="E170" s="18" t="s">
        <v>167</v>
      </c>
      <c r="F170" s="18" t="s">
        <v>179</v>
      </c>
      <c r="G170" s="18"/>
      <c r="H170" s="18" t="s">
        <v>256</v>
      </c>
      <c r="I170" s="81" t="s">
        <v>0</v>
      </c>
      <c r="J170" s="90">
        <f>J171</f>
        <v>0</v>
      </c>
      <c r="K170" s="28"/>
      <c r="L170" s="16"/>
      <c r="M170" s="16">
        <f t="shared" si="37"/>
        <v>0</v>
      </c>
      <c r="N170" s="16"/>
      <c r="O170" s="208" t="e">
        <f t="shared" si="34"/>
        <v>#DIV/0!</v>
      </c>
    </row>
    <row r="171" spans="1:15" ht="26" hidden="1">
      <c r="A171" s="19" t="s">
        <v>257</v>
      </c>
      <c r="B171" s="18" t="s">
        <v>141</v>
      </c>
      <c r="C171" s="18" t="s">
        <v>144</v>
      </c>
      <c r="D171" s="18" t="s">
        <v>198</v>
      </c>
      <c r="E171" s="18" t="s">
        <v>167</v>
      </c>
      <c r="F171" s="18" t="s">
        <v>179</v>
      </c>
      <c r="G171" s="18"/>
      <c r="H171" s="18" t="s">
        <v>256</v>
      </c>
      <c r="I171" s="81" t="s">
        <v>258</v>
      </c>
      <c r="J171" s="90"/>
      <c r="K171" s="28"/>
      <c r="L171" s="16"/>
      <c r="M171" s="16">
        <f t="shared" si="37"/>
        <v>0</v>
      </c>
      <c r="N171" s="16"/>
      <c r="O171" s="208" t="e">
        <f t="shared" si="34"/>
        <v>#DIV/0!</v>
      </c>
    </row>
    <row r="172" spans="1:15" hidden="1">
      <c r="A172" s="96"/>
      <c r="B172" s="97"/>
      <c r="C172" s="97"/>
      <c r="D172" s="97"/>
      <c r="E172" s="97"/>
      <c r="F172" s="97"/>
      <c r="G172" s="97"/>
      <c r="H172" s="97"/>
      <c r="I172" s="98"/>
      <c r="J172" s="99"/>
      <c r="K172" s="28"/>
      <c r="L172" s="16"/>
      <c r="M172" s="16">
        <f t="shared" si="37"/>
        <v>0</v>
      </c>
      <c r="N172" s="16"/>
      <c r="O172" s="208" t="e">
        <f t="shared" si="34"/>
        <v>#DIV/0!</v>
      </c>
    </row>
    <row r="173" spans="1:15">
      <c r="A173" s="19" t="s">
        <v>318</v>
      </c>
      <c r="B173" s="18" t="s">
        <v>141</v>
      </c>
      <c r="C173" s="18" t="s">
        <v>144</v>
      </c>
      <c r="D173" s="18" t="s">
        <v>198</v>
      </c>
      <c r="E173" s="18" t="s">
        <v>167</v>
      </c>
      <c r="F173" s="18" t="s">
        <v>179</v>
      </c>
      <c r="G173" s="18"/>
      <c r="H173" s="18" t="s">
        <v>319</v>
      </c>
      <c r="I173" s="81" t="s">
        <v>0</v>
      </c>
      <c r="J173" s="90">
        <f>J174+J178</f>
        <v>1381230.94</v>
      </c>
      <c r="K173" s="90">
        <f t="shared" ref="K173:N173" si="38">K174+K178</f>
        <v>0</v>
      </c>
      <c r="L173" s="90">
        <f t="shared" si="38"/>
        <v>0</v>
      </c>
      <c r="M173" s="90">
        <f t="shared" si="38"/>
        <v>1381230.94</v>
      </c>
      <c r="N173" s="90">
        <f t="shared" si="38"/>
        <v>1045917.8300000001</v>
      </c>
      <c r="O173" s="208">
        <f t="shared" si="34"/>
        <v>75.723602745244051</v>
      </c>
    </row>
    <row r="174" spans="1:15" ht="26">
      <c r="A174" s="19" t="s">
        <v>320</v>
      </c>
      <c r="B174" s="18" t="s">
        <v>141</v>
      </c>
      <c r="C174" s="18" t="s">
        <v>144</v>
      </c>
      <c r="D174" s="18" t="s">
        <v>198</v>
      </c>
      <c r="E174" s="18" t="s">
        <v>167</v>
      </c>
      <c r="F174" s="18" t="s">
        <v>179</v>
      </c>
      <c r="G174" s="18"/>
      <c r="H174" s="18">
        <v>343</v>
      </c>
      <c r="I174" s="81" t="s">
        <v>321</v>
      </c>
      <c r="J174" s="90">
        <f>SUM(J175:J177)</f>
        <v>715149.16</v>
      </c>
      <c r="K174" s="28"/>
      <c r="L174" s="16"/>
      <c r="M174" s="16">
        <f>SUM(M175:M177)</f>
        <v>715149.16</v>
      </c>
      <c r="N174" s="16">
        <f>SUM(N175:N177)</f>
        <v>686014.73</v>
      </c>
      <c r="O174" s="208">
        <f t="shared" si="34"/>
        <v>95.926104422747272</v>
      </c>
    </row>
    <row r="175" spans="1:15" s="107" customFormat="1" hidden="1">
      <c r="A175" s="96" t="s">
        <v>322</v>
      </c>
      <c r="B175" s="97"/>
      <c r="C175" s="97"/>
      <c r="D175" s="97"/>
      <c r="E175" s="97"/>
      <c r="F175" s="97"/>
      <c r="G175" s="97"/>
      <c r="H175" s="97"/>
      <c r="I175" s="98"/>
      <c r="J175" s="99">
        <v>450699</v>
      </c>
      <c r="K175" s="48"/>
      <c r="L175" s="52"/>
      <c r="M175" s="52">
        <f>J175+L175</f>
        <v>450699</v>
      </c>
      <c r="N175" s="52">
        <v>450699</v>
      </c>
      <c r="O175" s="208">
        <f t="shared" si="34"/>
        <v>100</v>
      </c>
    </row>
    <row r="176" spans="1:15" s="107" customFormat="1" hidden="1">
      <c r="A176" s="96" t="s">
        <v>323</v>
      </c>
      <c r="B176" s="97"/>
      <c r="C176" s="97"/>
      <c r="D176" s="97"/>
      <c r="E176" s="97"/>
      <c r="F176" s="97"/>
      <c r="G176" s="97"/>
      <c r="H176" s="97"/>
      <c r="I176" s="98"/>
      <c r="J176" s="99">
        <v>235315.73</v>
      </c>
      <c r="K176" s="48"/>
      <c r="L176" s="52"/>
      <c r="M176" s="52">
        <f>J176+L176</f>
        <v>235315.73</v>
      </c>
      <c r="N176" s="52">
        <v>235315.73</v>
      </c>
      <c r="O176" s="208">
        <f t="shared" si="34"/>
        <v>100</v>
      </c>
    </row>
    <row r="177" spans="1:15" s="107" customFormat="1" hidden="1">
      <c r="A177" s="96" t="s">
        <v>324</v>
      </c>
      <c r="B177" s="97"/>
      <c r="C177" s="97"/>
      <c r="D177" s="97"/>
      <c r="E177" s="97"/>
      <c r="F177" s="97"/>
      <c r="G177" s="97"/>
      <c r="H177" s="97"/>
      <c r="I177" s="98"/>
      <c r="J177" s="99">
        <v>29134.43</v>
      </c>
      <c r="K177" s="48"/>
      <c r="L177" s="52"/>
      <c r="M177" s="52">
        <f>J177+L177</f>
        <v>29134.43</v>
      </c>
      <c r="N177" s="52"/>
      <c r="O177" s="208">
        <f t="shared" si="34"/>
        <v>0</v>
      </c>
    </row>
    <row r="178" spans="1:15" ht="26">
      <c r="A178" s="19" t="s">
        <v>262</v>
      </c>
      <c r="B178" s="18" t="s">
        <v>141</v>
      </c>
      <c r="C178" s="18" t="s">
        <v>144</v>
      </c>
      <c r="D178" s="18" t="s">
        <v>198</v>
      </c>
      <c r="E178" s="18" t="s">
        <v>167</v>
      </c>
      <c r="F178" s="18" t="s">
        <v>179</v>
      </c>
      <c r="G178" s="18"/>
      <c r="H178" s="18">
        <v>346</v>
      </c>
      <c r="I178" s="81" t="s">
        <v>263</v>
      </c>
      <c r="J178" s="90">
        <f>SUM(J179:J183)</f>
        <v>666081.78</v>
      </c>
      <c r="K178" s="90">
        <f t="shared" ref="K178:N178" si="39">SUM(K179:K183)</f>
        <v>0</v>
      </c>
      <c r="L178" s="90">
        <f t="shared" si="39"/>
        <v>0</v>
      </c>
      <c r="M178" s="90">
        <f t="shared" si="39"/>
        <v>666081.78</v>
      </c>
      <c r="N178" s="90">
        <f t="shared" si="39"/>
        <v>359903.10000000003</v>
      </c>
      <c r="O178" s="208">
        <f t="shared" si="34"/>
        <v>54.032869657536651</v>
      </c>
    </row>
    <row r="179" spans="1:15" s="107" customFormat="1" hidden="1">
      <c r="A179" s="96" t="s">
        <v>325</v>
      </c>
      <c r="B179" s="97"/>
      <c r="C179" s="97"/>
      <c r="D179" s="97"/>
      <c r="E179" s="97"/>
      <c r="F179" s="97"/>
      <c r="G179" s="97"/>
      <c r="H179" s="97"/>
      <c r="I179" s="98"/>
      <c r="J179" s="99">
        <v>269569.40000000002</v>
      </c>
      <c r="K179" s="48"/>
      <c r="L179" s="52"/>
      <c r="M179" s="52">
        <f t="shared" ref="M179:M201" si="40">J179+L179</f>
        <v>269569.40000000002</v>
      </c>
      <c r="N179" s="52">
        <v>269569.40000000002</v>
      </c>
      <c r="O179" s="208">
        <f t="shared" si="34"/>
        <v>100</v>
      </c>
    </row>
    <row r="180" spans="1:15" s="107" customFormat="1" hidden="1">
      <c r="A180" s="96" t="s">
        <v>326</v>
      </c>
      <c r="B180" s="97"/>
      <c r="C180" s="97"/>
      <c r="D180" s="97"/>
      <c r="E180" s="97"/>
      <c r="F180" s="97"/>
      <c r="G180" s="97"/>
      <c r="H180" s="97"/>
      <c r="I180" s="98"/>
      <c r="J180" s="99">
        <v>94505</v>
      </c>
      <c r="K180" s="48"/>
      <c r="L180" s="52"/>
      <c r="M180" s="52">
        <f t="shared" si="40"/>
        <v>94505</v>
      </c>
      <c r="N180" s="52"/>
      <c r="O180" s="208">
        <f t="shared" si="34"/>
        <v>0</v>
      </c>
    </row>
    <row r="181" spans="1:15" s="107" customFormat="1" hidden="1">
      <c r="A181" s="96" t="s">
        <v>327</v>
      </c>
      <c r="B181" s="97"/>
      <c r="C181" s="97"/>
      <c r="D181" s="97"/>
      <c r="E181" s="97"/>
      <c r="F181" s="97"/>
      <c r="G181" s="97"/>
      <c r="H181" s="97"/>
      <c r="I181" s="98"/>
      <c r="J181" s="99">
        <v>55440</v>
      </c>
      <c r="K181" s="48"/>
      <c r="L181" s="52"/>
      <c r="M181" s="52">
        <f t="shared" si="40"/>
        <v>55440</v>
      </c>
      <c r="N181" s="52">
        <v>55440</v>
      </c>
      <c r="O181" s="208">
        <f t="shared" si="34"/>
        <v>100</v>
      </c>
    </row>
    <row r="182" spans="1:15" s="107" customFormat="1" hidden="1">
      <c r="A182" s="96" t="s">
        <v>328</v>
      </c>
      <c r="B182" s="97"/>
      <c r="C182" s="97"/>
      <c r="D182" s="97"/>
      <c r="E182" s="97"/>
      <c r="F182" s="97"/>
      <c r="G182" s="97"/>
      <c r="H182" s="97"/>
      <c r="I182" s="98"/>
      <c r="J182" s="99">
        <v>246267.38</v>
      </c>
      <c r="K182" s="48"/>
      <c r="L182" s="52"/>
      <c r="M182" s="52">
        <f t="shared" si="40"/>
        <v>246267.38</v>
      </c>
      <c r="N182" s="52">
        <v>34593.699999999997</v>
      </c>
      <c r="O182" s="208">
        <f t="shared" si="34"/>
        <v>14.047211612029168</v>
      </c>
    </row>
    <row r="183" spans="1:15" s="107" customFormat="1" hidden="1">
      <c r="A183" s="96" t="s">
        <v>329</v>
      </c>
      <c r="B183" s="97"/>
      <c r="C183" s="97"/>
      <c r="D183" s="97"/>
      <c r="E183" s="97"/>
      <c r="F183" s="97"/>
      <c r="G183" s="97"/>
      <c r="H183" s="97"/>
      <c r="I183" s="98"/>
      <c r="J183" s="99">
        <v>300</v>
      </c>
      <c r="K183" s="48"/>
      <c r="L183" s="52"/>
      <c r="M183" s="52">
        <f t="shared" si="40"/>
        <v>300</v>
      </c>
      <c r="N183" s="52">
        <v>300</v>
      </c>
      <c r="O183" s="208">
        <f t="shared" si="34"/>
        <v>100</v>
      </c>
    </row>
    <row r="184" spans="1:15">
      <c r="A184" s="85" t="s">
        <v>330</v>
      </c>
      <c r="B184" s="12" t="s">
        <v>141</v>
      </c>
      <c r="C184" s="12" t="s">
        <v>144</v>
      </c>
      <c r="D184" s="12" t="s">
        <v>198</v>
      </c>
      <c r="E184" s="12" t="s">
        <v>167</v>
      </c>
      <c r="F184" s="12" t="s">
        <v>331</v>
      </c>
      <c r="G184" s="12"/>
      <c r="H184" s="12" t="s">
        <v>0</v>
      </c>
      <c r="I184" s="84" t="s">
        <v>0</v>
      </c>
      <c r="J184" s="44">
        <f>J185</f>
        <v>248500</v>
      </c>
      <c r="K184" s="44">
        <f t="shared" ref="K184" si="41">K185</f>
        <v>0</v>
      </c>
      <c r="L184" s="16"/>
      <c r="M184" s="23">
        <f>M185</f>
        <v>248500</v>
      </c>
      <c r="N184" s="23">
        <f>N185</f>
        <v>91024.1</v>
      </c>
      <c r="O184" s="209">
        <f t="shared" si="34"/>
        <v>36.629416498993969</v>
      </c>
    </row>
    <row r="185" spans="1:15">
      <c r="A185" s="85" t="s">
        <v>332</v>
      </c>
      <c r="B185" s="12" t="s">
        <v>141</v>
      </c>
      <c r="C185" s="12" t="s">
        <v>144</v>
      </c>
      <c r="D185" s="12" t="s">
        <v>198</v>
      </c>
      <c r="E185" s="12" t="s">
        <v>167</v>
      </c>
      <c r="F185" s="12" t="s">
        <v>333</v>
      </c>
      <c r="G185" s="12"/>
      <c r="H185" s="12" t="s">
        <v>0</v>
      </c>
      <c r="I185" s="84" t="s">
        <v>0</v>
      </c>
      <c r="J185" s="44">
        <f>J186+J190+J194</f>
        <v>248500</v>
      </c>
      <c r="K185" s="44">
        <f t="shared" ref="K185" si="42">K186+K190+K194</f>
        <v>0</v>
      </c>
      <c r="L185" s="16"/>
      <c r="M185" s="23">
        <f>M186+M190+M194</f>
        <v>248500</v>
      </c>
      <c r="N185" s="23">
        <f>N186+N190+N194</f>
        <v>91024.1</v>
      </c>
      <c r="O185" s="209">
        <f t="shared" si="34"/>
        <v>36.629416498993969</v>
      </c>
    </row>
    <row r="186" spans="1:15" ht="26">
      <c r="A186" s="13" t="s">
        <v>334</v>
      </c>
      <c r="B186" s="12" t="s">
        <v>141</v>
      </c>
      <c r="C186" s="12" t="s">
        <v>144</v>
      </c>
      <c r="D186" s="12" t="s">
        <v>198</v>
      </c>
      <c r="E186" s="12" t="s">
        <v>167</v>
      </c>
      <c r="F186" s="12" t="s">
        <v>335</v>
      </c>
      <c r="G186" s="12"/>
      <c r="H186" s="12" t="s">
        <v>0</v>
      </c>
      <c r="I186" s="84" t="s">
        <v>0</v>
      </c>
      <c r="J186" s="44">
        <f>J187</f>
        <v>42000</v>
      </c>
      <c r="K186" s="44">
        <f t="shared" ref="K186:K187" si="43">K187</f>
        <v>0</v>
      </c>
      <c r="L186" s="16"/>
      <c r="M186" s="23">
        <f t="shared" ref="M186:N188" si="44">M187</f>
        <v>42000</v>
      </c>
      <c r="N186" s="23">
        <f t="shared" si="44"/>
        <v>10193</v>
      </c>
      <c r="O186" s="209">
        <f t="shared" si="34"/>
        <v>24.269047619047619</v>
      </c>
    </row>
    <row r="187" spans="1:15">
      <c r="A187" s="19" t="s">
        <v>193</v>
      </c>
      <c r="B187" s="18" t="s">
        <v>141</v>
      </c>
      <c r="C187" s="18" t="s">
        <v>144</v>
      </c>
      <c r="D187" s="18" t="s">
        <v>198</v>
      </c>
      <c r="E187" s="18" t="s">
        <v>167</v>
      </c>
      <c r="F187" s="18" t="s">
        <v>335</v>
      </c>
      <c r="G187" s="18"/>
      <c r="H187" s="18" t="s">
        <v>194</v>
      </c>
      <c r="I187" s="81" t="s">
        <v>0</v>
      </c>
      <c r="J187" s="90">
        <f>J188</f>
        <v>42000</v>
      </c>
      <c r="K187" s="90">
        <f t="shared" si="43"/>
        <v>0</v>
      </c>
      <c r="L187" s="16"/>
      <c r="M187" s="16">
        <f t="shared" si="44"/>
        <v>42000</v>
      </c>
      <c r="N187" s="16">
        <f t="shared" si="44"/>
        <v>10193</v>
      </c>
      <c r="O187" s="208">
        <f t="shared" si="34"/>
        <v>24.269047619047619</v>
      </c>
    </row>
    <row r="188" spans="1:15">
      <c r="A188" s="19" t="s">
        <v>336</v>
      </c>
      <c r="B188" s="18" t="s">
        <v>141</v>
      </c>
      <c r="C188" s="18" t="s">
        <v>144</v>
      </c>
      <c r="D188" s="18" t="s">
        <v>198</v>
      </c>
      <c r="E188" s="18" t="s">
        <v>167</v>
      </c>
      <c r="F188" s="18" t="s">
        <v>335</v>
      </c>
      <c r="G188" s="18"/>
      <c r="H188" s="18">
        <v>291</v>
      </c>
      <c r="I188" s="81" t="s">
        <v>337</v>
      </c>
      <c r="J188" s="90">
        <f>J189</f>
        <v>42000</v>
      </c>
      <c r="K188" s="28"/>
      <c r="L188" s="16"/>
      <c r="M188" s="16">
        <f t="shared" si="44"/>
        <v>42000</v>
      </c>
      <c r="N188" s="16">
        <f t="shared" si="44"/>
        <v>10193</v>
      </c>
      <c r="O188" s="208">
        <f t="shared" si="34"/>
        <v>24.269047619047619</v>
      </c>
    </row>
    <row r="189" spans="1:15" s="107" customFormat="1" ht="26" hidden="1">
      <c r="A189" s="96" t="s">
        <v>338</v>
      </c>
      <c r="B189" s="97"/>
      <c r="C189" s="97"/>
      <c r="D189" s="97"/>
      <c r="E189" s="97"/>
      <c r="F189" s="97"/>
      <c r="G189" s="97"/>
      <c r="H189" s="97"/>
      <c r="I189" s="98"/>
      <c r="J189" s="99">
        <v>42000</v>
      </c>
      <c r="K189" s="48"/>
      <c r="L189" s="52"/>
      <c r="M189" s="52">
        <f t="shared" si="40"/>
        <v>42000</v>
      </c>
      <c r="N189" s="52">
        <v>10193</v>
      </c>
      <c r="O189" s="208">
        <f t="shared" si="34"/>
        <v>24.269047619047619</v>
      </c>
    </row>
    <row r="190" spans="1:15" ht="26">
      <c r="A190" s="13" t="s">
        <v>339</v>
      </c>
      <c r="B190" s="12" t="s">
        <v>141</v>
      </c>
      <c r="C190" s="12" t="s">
        <v>144</v>
      </c>
      <c r="D190" s="12" t="s">
        <v>198</v>
      </c>
      <c r="E190" s="12" t="s">
        <v>167</v>
      </c>
      <c r="F190" s="12" t="s">
        <v>340</v>
      </c>
      <c r="G190" s="12"/>
      <c r="H190" s="12" t="s">
        <v>0</v>
      </c>
      <c r="I190" s="84" t="s">
        <v>0</v>
      </c>
      <c r="J190" s="44">
        <f t="shared" ref="J190:J192" si="45">J191</f>
        <v>53000</v>
      </c>
      <c r="K190" s="28"/>
      <c r="L190" s="16"/>
      <c r="M190" s="23">
        <f t="shared" ref="M190:N192" si="46">M191</f>
        <v>53000</v>
      </c>
      <c r="N190" s="23">
        <f t="shared" si="46"/>
        <v>25410</v>
      </c>
      <c r="O190" s="209">
        <f t="shared" si="34"/>
        <v>47.943396226415096</v>
      </c>
    </row>
    <row r="191" spans="1:15">
      <c r="A191" s="19" t="s">
        <v>193</v>
      </c>
      <c r="B191" s="18" t="s">
        <v>141</v>
      </c>
      <c r="C191" s="18" t="s">
        <v>144</v>
      </c>
      <c r="D191" s="18" t="s">
        <v>198</v>
      </c>
      <c r="E191" s="18" t="s">
        <v>167</v>
      </c>
      <c r="F191" s="18" t="s">
        <v>340</v>
      </c>
      <c r="G191" s="18"/>
      <c r="H191" s="18" t="s">
        <v>194</v>
      </c>
      <c r="I191" s="81" t="s">
        <v>0</v>
      </c>
      <c r="J191" s="90">
        <f t="shared" si="45"/>
        <v>53000</v>
      </c>
      <c r="K191" s="28"/>
      <c r="L191" s="16"/>
      <c r="M191" s="16">
        <f t="shared" si="46"/>
        <v>53000</v>
      </c>
      <c r="N191" s="16">
        <f t="shared" si="46"/>
        <v>25410</v>
      </c>
      <c r="O191" s="208">
        <f t="shared" si="34"/>
        <v>47.943396226415096</v>
      </c>
    </row>
    <row r="192" spans="1:15">
      <c r="A192" s="19" t="s">
        <v>336</v>
      </c>
      <c r="B192" s="18" t="s">
        <v>141</v>
      </c>
      <c r="C192" s="18" t="s">
        <v>144</v>
      </c>
      <c r="D192" s="18" t="s">
        <v>198</v>
      </c>
      <c r="E192" s="18" t="s">
        <v>167</v>
      </c>
      <c r="F192" s="18" t="s">
        <v>340</v>
      </c>
      <c r="G192" s="18"/>
      <c r="H192" s="18">
        <v>291</v>
      </c>
      <c r="I192" s="81" t="s">
        <v>337</v>
      </c>
      <c r="J192" s="90">
        <f t="shared" si="45"/>
        <v>53000</v>
      </c>
      <c r="K192" s="28"/>
      <c r="L192" s="16"/>
      <c r="M192" s="16">
        <f t="shared" si="46"/>
        <v>53000</v>
      </c>
      <c r="N192" s="16">
        <f t="shared" si="46"/>
        <v>25410</v>
      </c>
      <c r="O192" s="208">
        <f t="shared" si="34"/>
        <v>47.943396226415096</v>
      </c>
    </row>
    <row r="193" spans="1:15" s="107" customFormat="1" hidden="1">
      <c r="A193" s="96" t="s">
        <v>341</v>
      </c>
      <c r="B193" s="97"/>
      <c r="C193" s="97"/>
      <c r="D193" s="97"/>
      <c r="E193" s="97"/>
      <c r="F193" s="97"/>
      <c r="G193" s="97"/>
      <c r="H193" s="97"/>
      <c r="I193" s="98"/>
      <c r="J193" s="99">
        <v>53000</v>
      </c>
      <c r="K193" s="48"/>
      <c r="L193" s="52"/>
      <c r="M193" s="52">
        <f t="shared" si="40"/>
        <v>53000</v>
      </c>
      <c r="N193" s="52">
        <v>25410</v>
      </c>
      <c r="O193" s="208">
        <f t="shared" si="34"/>
        <v>47.943396226415096</v>
      </c>
    </row>
    <row r="194" spans="1:15">
      <c r="A194" s="115" t="s">
        <v>342</v>
      </c>
      <c r="B194" s="109">
        <v>803</v>
      </c>
      <c r="C194" s="109" t="s">
        <v>144</v>
      </c>
      <c r="D194" s="109" t="s">
        <v>198</v>
      </c>
      <c r="E194" s="109" t="s">
        <v>167</v>
      </c>
      <c r="F194" s="109">
        <v>853</v>
      </c>
      <c r="G194" s="109"/>
      <c r="H194" s="109"/>
      <c r="I194" s="116"/>
      <c r="J194" s="66">
        <f>J195</f>
        <v>153500</v>
      </c>
      <c r="K194" s="28"/>
      <c r="L194" s="16"/>
      <c r="M194" s="23">
        <f>M195</f>
        <v>153500</v>
      </c>
      <c r="N194" s="23">
        <f>N195</f>
        <v>55421.1</v>
      </c>
      <c r="O194" s="209">
        <f t="shared" si="34"/>
        <v>36.104951140065147</v>
      </c>
    </row>
    <row r="195" spans="1:15">
      <c r="A195" s="117" t="s">
        <v>193</v>
      </c>
      <c r="B195" s="118" t="s">
        <v>141</v>
      </c>
      <c r="C195" s="118" t="s">
        <v>144</v>
      </c>
      <c r="D195" s="118" t="s">
        <v>198</v>
      </c>
      <c r="E195" s="118" t="s">
        <v>167</v>
      </c>
      <c r="F195" s="118">
        <v>853</v>
      </c>
      <c r="G195" s="118"/>
      <c r="H195" s="118" t="s">
        <v>194</v>
      </c>
      <c r="I195" s="116"/>
      <c r="J195" s="90">
        <f>J198+J199+J196</f>
        <v>153500</v>
      </c>
      <c r="K195" s="28"/>
      <c r="L195" s="16"/>
      <c r="M195" s="16">
        <f>M196+M198+M199</f>
        <v>153500</v>
      </c>
      <c r="N195" s="16">
        <f>N196+N198+N199</f>
        <v>55421.1</v>
      </c>
      <c r="O195" s="208">
        <f t="shared" si="34"/>
        <v>36.104951140065147</v>
      </c>
    </row>
    <row r="196" spans="1:15">
      <c r="A196" s="19" t="s">
        <v>336</v>
      </c>
      <c r="B196" s="118" t="s">
        <v>141</v>
      </c>
      <c r="C196" s="118" t="s">
        <v>144</v>
      </c>
      <c r="D196" s="118" t="s">
        <v>198</v>
      </c>
      <c r="E196" s="118" t="s">
        <v>167</v>
      </c>
      <c r="F196" s="118">
        <v>853</v>
      </c>
      <c r="G196" s="118"/>
      <c r="H196" s="118">
        <v>291</v>
      </c>
      <c r="I196" s="119">
        <v>1143</v>
      </c>
      <c r="J196" s="90">
        <v>2000</v>
      </c>
      <c r="K196" s="28"/>
      <c r="L196" s="16"/>
      <c r="M196" s="16">
        <f>M197</f>
        <v>2000</v>
      </c>
      <c r="N196" s="16">
        <f>N197</f>
        <v>489.1</v>
      </c>
      <c r="O196" s="208">
        <f t="shared" si="34"/>
        <v>24.455000000000002</v>
      </c>
    </row>
    <row r="197" spans="1:15" s="107" customFormat="1" hidden="1">
      <c r="A197" s="96" t="s">
        <v>343</v>
      </c>
      <c r="B197" s="120"/>
      <c r="C197" s="120"/>
      <c r="D197" s="120"/>
      <c r="E197" s="120"/>
      <c r="F197" s="120"/>
      <c r="G197" s="120"/>
      <c r="H197" s="120"/>
      <c r="I197" s="121"/>
      <c r="J197" s="99"/>
      <c r="K197" s="48"/>
      <c r="L197" s="52"/>
      <c r="M197" s="52">
        <v>2000</v>
      </c>
      <c r="N197" s="52">
        <v>489.1</v>
      </c>
      <c r="O197" s="208">
        <f t="shared" si="34"/>
        <v>24.455000000000002</v>
      </c>
    </row>
    <row r="198" spans="1:15" ht="39">
      <c r="A198" s="117" t="s">
        <v>344</v>
      </c>
      <c r="B198" s="118" t="s">
        <v>141</v>
      </c>
      <c r="C198" s="118" t="s">
        <v>144</v>
      </c>
      <c r="D198" s="118" t="s">
        <v>198</v>
      </c>
      <c r="E198" s="118" t="s">
        <v>167</v>
      </c>
      <c r="F198" s="118">
        <v>853</v>
      </c>
      <c r="G198" s="118"/>
      <c r="H198" s="118">
        <v>292</v>
      </c>
      <c r="I198" s="119">
        <v>1144</v>
      </c>
      <c r="J198" s="90">
        <v>1500</v>
      </c>
      <c r="K198" s="28"/>
      <c r="L198" s="16"/>
      <c r="M198" s="16">
        <f t="shared" si="40"/>
        <v>1500</v>
      </c>
      <c r="N198" s="16"/>
      <c r="O198" s="208">
        <f t="shared" si="34"/>
        <v>0</v>
      </c>
    </row>
    <row r="199" spans="1:15" ht="26">
      <c r="A199" s="19" t="s">
        <v>345</v>
      </c>
      <c r="B199" s="118" t="s">
        <v>141</v>
      </c>
      <c r="C199" s="118" t="s">
        <v>144</v>
      </c>
      <c r="D199" s="118" t="s">
        <v>198</v>
      </c>
      <c r="E199" s="118" t="s">
        <v>167</v>
      </c>
      <c r="F199" s="118">
        <v>853</v>
      </c>
      <c r="G199" s="118"/>
      <c r="H199" s="118">
        <v>297</v>
      </c>
      <c r="I199" s="119">
        <v>1150</v>
      </c>
      <c r="J199" s="90">
        <f>SUM(J200:J201)</f>
        <v>150000</v>
      </c>
      <c r="K199" s="28"/>
      <c r="L199" s="16"/>
      <c r="M199" s="16">
        <f t="shared" si="40"/>
        <v>150000</v>
      </c>
      <c r="N199" s="16">
        <v>54932</v>
      </c>
      <c r="O199" s="208">
        <f t="shared" si="34"/>
        <v>36.621333333333332</v>
      </c>
    </row>
    <row r="200" spans="1:15" s="107" customFormat="1" hidden="1">
      <c r="A200" s="96" t="s">
        <v>346</v>
      </c>
      <c r="B200" s="120"/>
      <c r="C200" s="120"/>
      <c r="D200" s="120"/>
      <c r="E200" s="120"/>
      <c r="F200" s="120"/>
      <c r="G200" s="120"/>
      <c r="H200" s="120"/>
      <c r="I200" s="121"/>
      <c r="J200" s="99">
        <v>54932</v>
      </c>
      <c r="K200" s="48"/>
      <c r="L200" s="52"/>
      <c r="M200" s="52">
        <f t="shared" si="40"/>
        <v>54932</v>
      </c>
      <c r="N200" s="52">
        <v>54932</v>
      </c>
      <c r="O200" s="208">
        <f t="shared" si="34"/>
        <v>100</v>
      </c>
    </row>
    <row r="201" spans="1:15" s="107" customFormat="1" hidden="1">
      <c r="A201" s="96" t="s">
        <v>347</v>
      </c>
      <c r="B201" s="120"/>
      <c r="C201" s="120"/>
      <c r="D201" s="120"/>
      <c r="E201" s="120"/>
      <c r="F201" s="120"/>
      <c r="G201" s="120"/>
      <c r="H201" s="120"/>
      <c r="I201" s="121"/>
      <c r="J201" s="99">
        <v>95068</v>
      </c>
      <c r="K201" s="48"/>
      <c r="L201" s="52"/>
      <c r="M201" s="52">
        <f t="shared" si="40"/>
        <v>95068</v>
      </c>
      <c r="N201" s="52"/>
      <c r="O201" s="208">
        <f t="shared" si="34"/>
        <v>0</v>
      </c>
    </row>
    <row r="202" spans="1:15" s="107" customFormat="1">
      <c r="A202" s="85" t="s">
        <v>348</v>
      </c>
      <c r="B202" s="12">
        <v>803</v>
      </c>
      <c r="C202" s="12" t="s">
        <v>144</v>
      </c>
      <c r="D202" s="92">
        <v>11</v>
      </c>
      <c r="E202" s="12"/>
      <c r="F202" s="12"/>
      <c r="G202" s="12"/>
      <c r="H202" s="12"/>
      <c r="I202" s="84"/>
      <c r="J202" s="44" t="e">
        <f>J203</f>
        <v>#REF!</v>
      </c>
      <c r="K202" s="44" t="e">
        <f t="shared" ref="K202:M202" si="47">K203</f>
        <v>#REF!</v>
      </c>
      <c r="L202" s="44" t="e">
        <f t="shared" si="47"/>
        <v>#REF!</v>
      </c>
      <c r="M202" s="44">
        <f t="shared" si="47"/>
        <v>7659504.3200000003</v>
      </c>
      <c r="N202" s="52"/>
      <c r="O202" s="209">
        <f t="shared" ref="O202:O265" si="48">N202/M202*100</f>
        <v>0</v>
      </c>
    </row>
    <row r="203" spans="1:15" s="107" customFormat="1">
      <c r="A203" s="85" t="s">
        <v>147</v>
      </c>
      <c r="B203" s="12" t="s">
        <v>141</v>
      </c>
      <c r="C203" s="12" t="s">
        <v>144</v>
      </c>
      <c r="D203" s="12">
        <v>11</v>
      </c>
      <c r="E203" s="12" t="s">
        <v>148</v>
      </c>
      <c r="F203" s="12"/>
      <c r="G203" s="12"/>
      <c r="H203" s="12"/>
      <c r="I203" s="84"/>
      <c r="J203" s="44" t="e">
        <f>J204+J213+J208</f>
        <v>#REF!</v>
      </c>
      <c r="K203" s="44" t="e">
        <f>K204+K213+K208</f>
        <v>#REF!</v>
      </c>
      <c r="L203" s="44" t="e">
        <f>L204+L213+L208</f>
        <v>#REF!</v>
      </c>
      <c r="M203" s="44">
        <f>M204+M213+M208</f>
        <v>7659504.3200000003</v>
      </c>
      <c r="N203" s="52"/>
      <c r="O203" s="209">
        <f t="shared" si="48"/>
        <v>0</v>
      </c>
    </row>
    <row r="204" spans="1:15" s="107" customFormat="1">
      <c r="A204" s="86" t="s">
        <v>349</v>
      </c>
      <c r="B204" s="87" t="s">
        <v>141</v>
      </c>
      <c r="C204" s="87" t="s">
        <v>144</v>
      </c>
      <c r="D204" s="122">
        <v>11</v>
      </c>
      <c r="E204" s="87" t="s">
        <v>350</v>
      </c>
      <c r="F204" s="87" t="s">
        <v>0</v>
      </c>
      <c r="G204" s="87"/>
      <c r="H204" s="87" t="s">
        <v>0</v>
      </c>
      <c r="I204" s="88" t="s">
        <v>0</v>
      </c>
      <c r="J204" s="89" t="e">
        <f>J205</f>
        <v>#REF!</v>
      </c>
      <c r="K204" s="89" t="e">
        <f t="shared" ref="K204:M206" si="49">K205</f>
        <v>#REF!</v>
      </c>
      <c r="L204" s="89" t="e">
        <f t="shared" si="49"/>
        <v>#REF!</v>
      </c>
      <c r="M204" s="89">
        <f t="shared" si="49"/>
        <v>2052730.47</v>
      </c>
      <c r="N204" s="52"/>
      <c r="O204" s="209">
        <f t="shared" si="48"/>
        <v>0</v>
      </c>
    </row>
    <row r="205" spans="1:15" s="107" customFormat="1">
      <c r="A205" s="85" t="s">
        <v>351</v>
      </c>
      <c r="B205" s="12" t="s">
        <v>141</v>
      </c>
      <c r="C205" s="12" t="s">
        <v>144</v>
      </c>
      <c r="D205" s="92">
        <v>11</v>
      </c>
      <c r="E205" s="12" t="s">
        <v>350</v>
      </c>
      <c r="F205" s="12">
        <v>870</v>
      </c>
      <c r="G205" s="12"/>
      <c r="H205" s="12" t="s">
        <v>0</v>
      </c>
      <c r="I205" s="84" t="s">
        <v>0</v>
      </c>
      <c r="J205" s="44" t="e">
        <f>J206</f>
        <v>#REF!</v>
      </c>
      <c r="K205" s="44" t="e">
        <f t="shared" si="49"/>
        <v>#REF!</v>
      </c>
      <c r="L205" s="44" t="e">
        <f t="shared" si="49"/>
        <v>#REF!</v>
      </c>
      <c r="M205" s="44">
        <f t="shared" si="49"/>
        <v>2052730.47</v>
      </c>
      <c r="N205" s="52"/>
      <c r="O205" s="209">
        <f t="shared" si="48"/>
        <v>0</v>
      </c>
    </row>
    <row r="206" spans="1:15" s="107" customFormat="1">
      <c r="A206" s="19" t="s">
        <v>193</v>
      </c>
      <c r="B206" s="18" t="s">
        <v>141</v>
      </c>
      <c r="C206" s="18" t="s">
        <v>144</v>
      </c>
      <c r="D206" s="18">
        <v>11</v>
      </c>
      <c r="E206" s="18" t="s">
        <v>350</v>
      </c>
      <c r="F206" s="18">
        <v>870</v>
      </c>
      <c r="G206" s="18"/>
      <c r="H206" s="18">
        <v>290</v>
      </c>
      <c r="I206" s="81"/>
      <c r="J206" s="90" t="e">
        <f>J207</f>
        <v>#REF!</v>
      </c>
      <c r="K206" s="90" t="e">
        <f t="shared" si="49"/>
        <v>#REF!</v>
      </c>
      <c r="L206" s="90" t="e">
        <f t="shared" si="49"/>
        <v>#REF!</v>
      </c>
      <c r="M206" s="90">
        <f t="shared" si="49"/>
        <v>2052730.47</v>
      </c>
      <c r="N206" s="52"/>
      <c r="O206" s="208">
        <f t="shared" si="48"/>
        <v>0</v>
      </c>
    </row>
    <row r="207" spans="1:15" s="107" customFormat="1">
      <c r="A207" s="19" t="s">
        <v>352</v>
      </c>
      <c r="B207" s="18" t="s">
        <v>141</v>
      </c>
      <c r="C207" s="18" t="s">
        <v>144</v>
      </c>
      <c r="D207" s="18">
        <v>11</v>
      </c>
      <c r="E207" s="18" t="s">
        <v>350</v>
      </c>
      <c r="F207" s="18">
        <v>870</v>
      </c>
      <c r="G207" s="18"/>
      <c r="H207" s="18">
        <v>296</v>
      </c>
      <c r="I207" s="81">
        <v>1150</v>
      </c>
      <c r="J207" s="90" t="e">
        <f>SUM(#REF!)</f>
        <v>#REF!</v>
      </c>
      <c r="K207" s="90" t="e">
        <f>SUM(#REF!)</f>
        <v>#REF!</v>
      </c>
      <c r="L207" s="90" t="e">
        <f>SUM(#REF!)</f>
        <v>#REF!</v>
      </c>
      <c r="M207" s="90">
        <v>2052730.47</v>
      </c>
      <c r="N207" s="52"/>
      <c r="O207" s="208">
        <f t="shared" si="48"/>
        <v>0</v>
      </c>
    </row>
    <row r="208" spans="1:15" s="107" customFormat="1" ht="40.5">
      <c r="A208" s="123" t="s">
        <v>353</v>
      </c>
      <c r="B208" s="124">
        <v>803</v>
      </c>
      <c r="C208" s="87" t="s">
        <v>144</v>
      </c>
      <c r="D208" s="125">
        <v>11</v>
      </c>
      <c r="E208" s="122" t="s">
        <v>354</v>
      </c>
      <c r="F208" s="122"/>
      <c r="G208" s="97"/>
      <c r="H208" s="97"/>
      <c r="I208" s="98"/>
      <c r="J208" s="66">
        <f>J209</f>
        <v>293109.11</v>
      </c>
      <c r="K208" s="48"/>
      <c r="L208" s="52"/>
      <c r="M208" s="23">
        <f>J208+L208</f>
        <v>293109.11</v>
      </c>
      <c r="N208" s="52"/>
      <c r="O208" s="209">
        <f t="shared" si="48"/>
        <v>0</v>
      </c>
    </row>
    <row r="209" spans="1:15" s="107" customFormat="1">
      <c r="A209" s="91" t="s">
        <v>351</v>
      </c>
      <c r="B209" s="83">
        <v>803</v>
      </c>
      <c r="C209" s="12" t="s">
        <v>144</v>
      </c>
      <c r="D209" s="126">
        <v>11</v>
      </c>
      <c r="E209" s="92" t="s">
        <v>354</v>
      </c>
      <c r="F209" s="92">
        <v>870</v>
      </c>
      <c r="G209" s="97"/>
      <c r="H209" s="97"/>
      <c r="I209" s="98"/>
      <c r="J209" s="66">
        <f>J210</f>
        <v>293109.11</v>
      </c>
      <c r="K209" s="48"/>
      <c r="L209" s="52"/>
      <c r="M209" s="23">
        <f>J209+L209</f>
        <v>293109.11</v>
      </c>
      <c r="N209" s="52"/>
      <c r="O209" s="209">
        <f t="shared" si="48"/>
        <v>0</v>
      </c>
    </row>
    <row r="210" spans="1:15" s="107" customFormat="1">
      <c r="A210" s="19" t="s">
        <v>193</v>
      </c>
      <c r="B210" s="127">
        <v>803</v>
      </c>
      <c r="C210" s="46" t="s">
        <v>144</v>
      </c>
      <c r="D210" s="128">
        <v>11</v>
      </c>
      <c r="E210" s="18" t="s">
        <v>354</v>
      </c>
      <c r="F210" s="18">
        <v>870</v>
      </c>
      <c r="G210" s="97"/>
      <c r="H210" s="97"/>
      <c r="I210" s="98"/>
      <c r="J210" s="90">
        <f>J211</f>
        <v>293109.11</v>
      </c>
      <c r="K210" s="48"/>
      <c r="L210" s="52"/>
      <c r="M210" s="16">
        <f>J210+L210</f>
        <v>293109.11</v>
      </c>
      <c r="N210" s="52"/>
      <c r="O210" s="208">
        <f t="shared" si="48"/>
        <v>0</v>
      </c>
    </row>
    <row r="211" spans="1:15" s="107" customFormat="1">
      <c r="A211" s="19" t="s">
        <v>355</v>
      </c>
      <c r="B211" s="127">
        <v>803</v>
      </c>
      <c r="C211" s="46" t="s">
        <v>144</v>
      </c>
      <c r="D211" s="128">
        <v>11</v>
      </c>
      <c r="E211" s="18" t="s">
        <v>354</v>
      </c>
      <c r="F211" s="18">
        <v>870</v>
      </c>
      <c r="G211" s="97"/>
      <c r="H211" s="18">
        <v>296</v>
      </c>
      <c r="I211" s="81">
        <v>1150</v>
      </c>
      <c r="J211" s="90">
        <f>SUM(J212:J212)</f>
        <v>293109.11</v>
      </c>
      <c r="K211" s="48"/>
      <c r="L211" s="52"/>
      <c r="M211" s="16">
        <f>J211+L211</f>
        <v>293109.11</v>
      </c>
      <c r="N211" s="52"/>
      <c r="O211" s="208">
        <f t="shared" si="48"/>
        <v>0</v>
      </c>
    </row>
    <row r="212" spans="1:15" s="107" customFormat="1">
      <c r="A212" s="129" t="s">
        <v>356</v>
      </c>
      <c r="B212" s="97"/>
      <c r="C212" s="97"/>
      <c r="D212" s="97"/>
      <c r="E212" s="97"/>
      <c r="F212" s="97"/>
      <c r="G212" s="97"/>
      <c r="H212" s="97"/>
      <c r="I212" s="98"/>
      <c r="J212" s="99">
        <v>293109.11</v>
      </c>
      <c r="K212" s="48"/>
      <c r="L212" s="52"/>
      <c r="M212" s="52">
        <f>J212+L212</f>
        <v>293109.11</v>
      </c>
      <c r="N212" s="52"/>
      <c r="O212" s="208">
        <f t="shared" si="48"/>
        <v>0</v>
      </c>
    </row>
    <row r="213" spans="1:15" s="107" customFormat="1">
      <c r="A213" s="123" t="s">
        <v>357</v>
      </c>
      <c r="B213" s="12" t="s">
        <v>141</v>
      </c>
      <c r="C213" s="12" t="s">
        <v>144</v>
      </c>
      <c r="D213" s="92">
        <v>11</v>
      </c>
      <c r="E213" s="12" t="s">
        <v>358</v>
      </c>
      <c r="F213" s="122"/>
      <c r="G213" s="122"/>
      <c r="H213" s="122"/>
      <c r="I213" s="130"/>
      <c r="J213" s="131">
        <f>J214</f>
        <v>7501412.5899999999</v>
      </c>
      <c r="K213" s="131">
        <f t="shared" ref="K213:M215" si="50">K214</f>
        <v>7501413.5899999999</v>
      </c>
      <c r="L213" s="131" t="e">
        <f t="shared" si="50"/>
        <v>#REF!</v>
      </c>
      <c r="M213" s="131">
        <f t="shared" si="50"/>
        <v>5313664.74</v>
      </c>
      <c r="N213" s="52"/>
      <c r="O213" s="209">
        <f t="shared" si="48"/>
        <v>0</v>
      </c>
    </row>
    <row r="214" spans="1:15" s="107" customFormat="1">
      <c r="A214" s="91" t="s">
        <v>351</v>
      </c>
      <c r="B214" s="12" t="s">
        <v>141</v>
      </c>
      <c r="C214" s="12" t="s">
        <v>144</v>
      </c>
      <c r="D214" s="92">
        <v>11</v>
      </c>
      <c r="E214" s="12" t="s">
        <v>358</v>
      </c>
      <c r="F214" s="92">
        <v>870</v>
      </c>
      <c r="G214" s="92"/>
      <c r="H214" s="92"/>
      <c r="I214" s="94"/>
      <c r="J214" s="66">
        <f>J215</f>
        <v>7501412.5899999999</v>
      </c>
      <c r="K214" s="66">
        <f t="shared" si="50"/>
        <v>7501413.5899999999</v>
      </c>
      <c r="L214" s="66" t="e">
        <f t="shared" si="50"/>
        <v>#REF!</v>
      </c>
      <c r="M214" s="66">
        <f t="shared" si="50"/>
        <v>5313664.74</v>
      </c>
      <c r="N214" s="52"/>
      <c r="O214" s="209">
        <f t="shared" si="48"/>
        <v>0</v>
      </c>
    </row>
    <row r="215" spans="1:15" s="107" customFormat="1">
      <c r="A215" s="19" t="s">
        <v>193</v>
      </c>
      <c r="B215" s="18" t="s">
        <v>141</v>
      </c>
      <c r="C215" s="18" t="s">
        <v>144</v>
      </c>
      <c r="D215" s="18">
        <v>11</v>
      </c>
      <c r="E215" s="18" t="s">
        <v>358</v>
      </c>
      <c r="F215" s="18">
        <v>870</v>
      </c>
      <c r="G215" s="18"/>
      <c r="H215" s="18">
        <v>290</v>
      </c>
      <c r="I215" s="81"/>
      <c r="J215" s="90">
        <f>J216</f>
        <v>7501412.5899999999</v>
      </c>
      <c r="K215" s="90">
        <f t="shared" si="50"/>
        <v>7501413.5899999999</v>
      </c>
      <c r="L215" s="90" t="e">
        <f t="shared" si="50"/>
        <v>#REF!</v>
      </c>
      <c r="M215" s="90">
        <f t="shared" si="50"/>
        <v>5313664.74</v>
      </c>
      <c r="N215" s="52"/>
      <c r="O215" s="208">
        <f t="shared" si="48"/>
        <v>0</v>
      </c>
    </row>
    <row r="216" spans="1:15" s="107" customFormat="1">
      <c r="A216" s="19" t="s">
        <v>352</v>
      </c>
      <c r="B216" s="18" t="s">
        <v>141</v>
      </c>
      <c r="C216" s="18" t="s">
        <v>144</v>
      </c>
      <c r="D216" s="18">
        <v>11</v>
      </c>
      <c r="E216" s="18" t="s">
        <v>358</v>
      </c>
      <c r="F216" s="18">
        <v>870</v>
      </c>
      <c r="G216" s="18"/>
      <c r="H216" s="18">
        <v>296</v>
      </c>
      <c r="I216" s="81">
        <v>1150</v>
      </c>
      <c r="J216" s="90">
        <v>7501412.5899999999</v>
      </c>
      <c r="K216" s="90">
        <v>7501413.5899999999</v>
      </c>
      <c r="L216" s="90" t="e">
        <f>SUM(#REF!)</f>
        <v>#REF!</v>
      </c>
      <c r="M216" s="90">
        <v>5313664.74</v>
      </c>
      <c r="N216" s="52"/>
      <c r="O216" s="208">
        <f t="shared" si="48"/>
        <v>0</v>
      </c>
    </row>
    <row r="217" spans="1:15">
      <c r="A217" s="132" t="s">
        <v>359</v>
      </c>
      <c r="B217" s="133" t="s">
        <v>141</v>
      </c>
      <c r="C217" s="42" t="s">
        <v>144</v>
      </c>
      <c r="D217" s="42" t="s">
        <v>360</v>
      </c>
      <c r="E217" s="42" t="s">
        <v>0</v>
      </c>
      <c r="F217" s="42" t="s">
        <v>0</v>
      </c>
      <c r="G217" s="42"/>
      <c r="H217" s="42" t="s">
        <v>0</v>
      </c>
      <c r="I217" s="134" t="s">
        <v>0</v>
      </c>
      <c r="J217" s="135">
        <f>J218</f>
        <v>21542415.030000005</v>
      </c>
      <c r="K217" s="135">
        <f t="shared" ref="K217:N218" si="51">K218</f>
        <v>0</v>
      </c>
      <c r="L217" s="135">
        <f t="shared" si="51"/>
        <v>-2000</v>
      </c>
      <c r="M217" s="135">
        <f t="shared" si="51"/>
        <v>21632315.030000005</v>
      </c>
      <c r="N217" s="135">
        <f t="shared" si="51"/>
        <v>9099953.25</v>
      </c>
      <c r="O217" s="209">
        <f t="shared" si="48"/>
        <v>42.066478956968098</v>
      </c>
    </row>
    <row r="218" spans="1:15">
      <c r="A218" s="85" t="s">
        <v>147</v>
      </c>
      <c r="B218" s="12" t="s">
        <v>141</v>
      </c>
      <c r="C218" s="12" t="s">
        <v>144</v>
      </c>
      <c r="D218" s="12" t="s">
        <v>360</v>
      </c>
      <c r="E218" s="12" t="s">
        <v>148</v>
      </c>
      <c r="F218" s="12" t="s">
        <v>0</v>
      </c>
      <c r="G218" s="12"/>
      <c r="H218" s="12" t="s">
        <v>0</v>
      </c>
      <c r="I218" s="84" t="s">
        <v>0</v>
      </c>
      <c r="J218" s="44">
        <f>J219</f>
        <v>21542415.030000005</v>
      </c>
      <c r="K218" s="44">
        <f t="shared" si="51"/>
        <v>0</v>
      </c>
      <c r="L218" s="44">
        <f t="shared" si="51"/>
        <v>-2000</v>
      </c>
      <c r="M218" s="44">
        <f t="shared" si="51"/>
        <v>21632315.030000005</v>
      </c>
      <c r="N218" s="44">
        <f t="shared" si="51"/>
        <v>9099953.25</v>
      </c>
      <c r="O218" s="209">
        <f t="shared" si="48"/>
        <v>42.066478956968098</v>
      </c>
    </row>
    <row r="219" spans="1:15">
      <c r="A219" s="85" t="s">
        <v>361</v>
      </c>
      <c r="B219" s="12" t="s">
        <v>141</v>
      </c>
      <c r="C219" s="12" t="s">
        <v>144</v>
      </c>
      <c r="D219" s="12" t="s">
        <v>360</v>
      </c>
      <c r="E219" s="12" t="s">
        <v>362</v>
      </c>
      <c r="F219" s="12" t="s">
        <v>0</v>
      </c>
      <c r="G219" s="12"/>
      <c r="H219" s="12" t="s">
        <v>0</v>
      </c>
      <c r="I219" s="84" t="s">
        <v>0</v>
      </c>
      <c r="J219" s="44">
        <f>J220+J329+J321</f>
        <v>21542415.030000005</v>
      </c>
      <c r="K219" s="44">
        <f>K220+K329+K321</f>
        <v>0</v>
      </c>
      <c r="L219" s="44">
        <f>L220+L329+L321</f>
        <v>-2000</v>
      </c>
      <c r="M219" s="44">
        <f>M220+M329+M321</f>
        <v>21632315.030000005</v>
      </c>
      <c r="N219" s="44">
        <f>N220+N329+N321</f>
        <v>9099953.25</v>
      </c>
      <c r="O219" s="209">
        <f t="shared" si="48"/>
        <v>42.066478956968098</v>
      </c>
    </row>
    <row r="220" spans="1:15" ht="27">
      <c r="A220" s="86" t="s">
        <v>363</v>
      </c>
      <c r="B220" s="87" t="s">
        <v>141</v>
      </c>
      <c r="C220" s="87" t="s">
        <v>144</v>
      </c>
      <c r="D220" s="87" t="s">
        <v>360</v>
      </c>
      <c r="E220" s="87" t="s">
        <v>364</v>
      </c>
      <c r="F220" s="87" t="s">
        <v>0</v>
      </c>
      <c r="G220" s="87"/>
      <c r="H220" s="87" t="s">
        <v>0</v>
      </c>
      <c r="I220" s="88" t="s">
        <v>0</v>
      </c>
      <c r="J220" s="89">
        <f>J221+J308+J312</f>
        <v>20874916.020000003</v>
      </c>
      <c r="K220" s="89">
        <f>K221+K308+K312</f>
        <v>0</v>
      </c>
      <c r="L220" s="89">
        <f>L221+L308+L312</f>
        <v>-2000</v>
      </c>
      <c r="M220" s="89">
        <f>M221+M308+M312</f>
        <v>20964816.020000003</v>
      </c>
      <c r="N220" s="89">
        <f>N221+N308+N312</f>
        <v>8479431.3599999994</v>
      </c>
      <c r="O220" s="209">
        <f t="shared" si="48"/>
        <v>40.446008931873266</v>
      </c>
    </row>
    <row r="221" spans="1:15" ht="26">
      <c r="A221" s="85" t="s">
        <v>174</v>
      </c>
      <c r="B221" s="12" t="s">
        <v>141</v>
      </c>
      <c r="C221" s="12" t="s">
        <v>144</v>
      </c>
      <c r="D221" s="12" t="s">
        <v>360</v>
      </c>
      <c r="E221" s="12" t="s">
        <v>364</v>
      </c>
      <c r="F221" s="12" t="s">
        <v>175</v>
      </c>
      <c r="G221" s="12"/>
      <c r="H221" s="12" t="s">
        <v>0</v>
      </c>
      <c r="I221" s="84" t="s">
        <v>0</v>
      </c>
      <c r="J221" s="44">
        <f>J222</f>
        <v>19584453.020000003</v>
      </c>
      <c r="K221" s="44">
        <f t="shared" ref="K221:N221" si="52">K222</f>
        <v>0</v>
      </c>
      <c r="L221" s="44">
        <f t="shared" si="52"/>
        <v>-2000</v>
      </c>
      <c r="M221" s="44">
        <f t="shared" si="52"/>
        <v>19674953.020000003</v>
      </c>
      <c r="N221" s="44">
        <f t="shared" si="52"/>
        <v>8245056.3599999994</v>
      </c>
      <c r="O221" s="209">
        <f t="shared" si="48"/>
        <v>41.906358564712839</v>
      </c>
    </row>
    <row r="222" spans="1:15" ht="39">
      <c r="A222" s="85" t="s">
        <v>176</v>
      </c>
      <c r="B222" s="12" t="s">
        <v>141</v>
      </c>
      <c r="C222" s="12" t="s">
        <v>144</v>
      </c>
      <c r="D222" s="12" t="s">
        <v>360</v>
      </c>
      <c r="E222" s="12" t="s">
        <v>364</v>
      </c>
      <c r="F222" s="12" t="s">
        <v>177</v>
      </c>
      <c r="G222" s="12"/>
      <c r="H222" s="12" t="s">
        <v>0</v>
      </c>
      <c r="I222" s="84" t="s">
        <v>0</v>
      </c>
      <c r="J222" s="44">
        <f>J223+J230</f>
        <v>19584453.020000003</v>
      </c>
      <c r="K222" s="44">
        <f>K223+K230</f>
        <v>0</v>
      </c>
      <c r="L222" s="44">
        <f>L223+L230</f>
        <v>-2000</v>
      </c>
      <c r="M222" s="44">
        <f>M223+M230</f>
        <v>19674953.020000003</v>
      </c>
      <c r="N222" s="44">
        <f>N223+N230</f>
        <v>8245056.3599999994</v>
      </c>
      <c r="O222" s="209">
        <f t="shared" si="48"/>
        <v>41.906358564712839</v>
      </c>
    </row>
    <row r="223" spans="1:15" ht="39">
      <c r="A223" s="13" t="s">
        <v>221</v>
      </c>
      <c r="B223" s="12" t="s">
        <v>141</v>
      </c>
      <c r="C223" s="12" t="s">
        <v>144</v>
      </c>
      <c r="D223" s="12" t="s">
        <v>360</v>
      </c>
      <c r="E223" s="12" t="s">
        <v>364</v>
      </c>
      <c r="F223" s="12" t="s">
        <v>222</v>
      </c>
      <c r="G223" s="12"/>
      <c r="H223" s="12" t="s">
        <v>0</v>
      </c>
      <c r="I223" s="84" t="s">
        <v>0</v>
      </c>
      <c r="J223" s="44">
        <f>J224</f>
        <v>96000</v>
      </c>
      <c r="K223" s="44">
        <f t="shared" ref="K223:N223" si="53">K224</f>
        <v>0</v>
      </c>
      <c r="L223" s="44">
        <f t="shared" si="53"/>
        <v>0</v>
      </c>
      <c r="M223" s="44">
        <f t="shared" si="53"/>
        <v>96000</v>
      </c>
      <c r="N223" s="44">
        <f t="shared" si="53"/>
        <v>40000</v>
      </c>
      <c r="O223" s="209">
        <f t="shared" si="48"/>
        <v>41.666666666666671</v>
      </c>
    </row>
    <row r="224" spans="1:15">
      <c r="A224" s="19" t="s">
        <v>223</v>
      </c>
      <c r="B224" s="18" t="s">
        <v>141</v>
      </c>
      <c r="C224" s="18" t="s">
        <v>144</v>
      </c>
      <c r="D224" s="18" t="s">
        <v>360</v>
      </c>
      <c r="E224" s="18" t="s">
        <v>364</v>
      </c>
      <c r="F224" s="18" t="s">
        <v>222</v>
      </c>
      <c r="G224" s="18"/>
      <c r="H224" s="18" t="s">
        <v>224</v>
      </c>
      <c r="I224" s="81" t="s">
        <v>0</v>
      </c>
      <c r="J224" s="90">
        <f>SUM(J225:J225)</f>
        <v>96000</v>
      </c>
      <c r="K224" s="90">
        <f>SUM(K225:K225)</f>
        <v>0</v>
      </c>
      <c r="L224" s="90">
        <f>SUM(L225:L225)</f>
        <v>0</v>
      </c>
      <c r="M224" s="90">
        <f>SUM(M225:M225)</f>
        <v>96000</v>
      </c>
      <c r="N224" s="90">
        <f>SUM(N225:N225)</f>
        <v>40000</v>
      </c>
      <c r="O224" s="208">
        <f t="shared" si="48"/>
        <v>41.666666666666671</v>
      </c>
    </row>
    <row r="225" spans="1:15" s="107" customFormat="1" hidden="1">
      <c r="A225" s="96" t="s">
        <v>365</v>
      </c>
      <c r="B225" s="97"/>
      <c r="C225" s="97"/>
      <c r="D225" s="97"/>
      <c r="E225" s="97"/>
      <c r="F225" s="97"/>
      <c r="G225" s="97"/>
      <c r="H225" s="97"/>
      <c r="I225" s="98"/>
      <c r="J225" s="99">
        <v>96000</v>
      </c>
      <c r="K225" s="48"/>
      <c r="L225" s="52"/>
      <c r="M225" s="52">
        <f t="shared" ref="M225:M229" si="54">J225+L225</f>
        <v>96000</v>
      </c>
      <c r="N225" s="52">
        <v>40000</v>
      </c>
      <c r="O225" s="208">
        <f t="shared" si="48"/>
        <v>41.666666666666671</v>
      </c>
    </row>
    <row r="226" spans="1:15" ht="39" hidden="1">
      <c r="A226" s="13" t="s">
        <v>366</v>
      </c>
      <c r="B226" s="12" t="s">
        <v>141</v>
      </c>
      <c r="C226" s="12" t="s">
        <v>144</v>
      </c>
      <c r="D226" s="12" t="s">
        <v>360</v>
      </c>
      <c r="E226" s="12" t="s">
        <v>364</v>
      </c>
      <c r="F226" s="12" t="s">
        <v>367</v>
      </c>
      <c r="G226" s="12"/>
      <c r="H226" s="12" t="s">
        <v>0</v>
      </c>
      <c r="I226" s="81"/>
      <c r="J226" s="66">
        <f>J227</f>
        <v>0</v>
      </c>
      <c r="K226" s="28"/>
      <c r="L226" s="16"/>
      <c r="M226" s="16">
        <f t="shared" si="54"/>
        <v>0</v>
      </c>
      <c r="N226" s="16"/>
      <c r="O226" s="208" t="e">
        <f t="shared" si="48"/>
        <v>#DIV/0!</v>
      </c>
    </row>
    <row r="227" spans="1:15" hidden="1">
      <c r="A227" s="19" t="s">
        <v>368</v>
      </c>
      <c r="B227" s="18" t="s">
        <v>141</v>
      </c>
      <c r="C227" s="18" t="s">
        <v>144</v>
      </c>
      <c r="D227" s="18" t="s">
        <v>360</v>
      </c>
      <c r="E227" s="18" t="s">
        <v>364</v>
      </c>
      <c r="F227" s="18" t="s">
        <v>367</v>
      </c>
      <c r="G227" s="18"/>
      <c r="H227" s="18" t="s">
        <v>232</v>
      </c>
      <c r="I227" s="81"/>
      <c r="J227" s="90">
        <f>J228</f>
        <v>0</v>
      </c>
      <c r="K227" s="28"/>
      <c r="L227" s="16"/>
      <c r="M227" s="16">
        <f t="shared" si="54"/>
        <v>0</v>
      </c>
      <c r="N227" s="16"/>
      <c r="O227" s="208" t="e">
        <f t="shared" si="48"/>
        <v>#DIV/0!</v>
      </c>
    </row>
    <row r="228" spans="1:15" ht="26" hidden="1">
      <c r="A228" s="19" t="s">
        <v>369</v>
      </c>
      <c r="B228" s="18" t="s">
        <v>141</v>
      </c>
      <c r="C228" s="18" t="s">
        <v>144</v>
      </c>
      <c r="D228" s="18" t="s">
        <v>360</v>
      </c>
      <c r="E228" s="18" t="s">
        <v>364</v>
      </c>
      <c r="F228" s="18">
        <v>243</v>
      </c>
      <c r="G228" s="18"/>
      <c r="H228" s="18" t="s">
        <v>232</v>
      </c>
      <c r="I228" s="81">
        <v>1105</v>
      </c>
      <c r="J228" s="90"/>
      <c r="K228" s="28"/>
      <c r="L228" s="16"/>
      <c r="M228" s="16">
        <f t="shared" si="54"/>
        <v>0</v>
      </c>
      <c r="N228" s="16"/>
      <c r="O228" s="208" t="e">
        <f t="shared" si="48"/>
        <v>#DIV/0!</v>
      </c>
    </row>
    <row r="229" spans="1:15" hidden="1">
      <c r="A229" s="19"/>
      <c r="B229" s="18"/>
      <c r="C229" s="18"/>
      <c r="D229" s="18"/>
      <c r="E229" s="18"/>
      <c r="F229" s="18"/>
      <c r="G229" s="18"/>
      <c r="H229" s="18"/>
      <c r="I229" s="81"/>
      <c r="J229" s="90"/>
      <c r="K229" s="28"/>
      <c r="L229" s="16"/>
      <c r="M229" s="16">
        <f t="shared" si="54"/>
        <v>0</v>
      </c>
      <c r="N229" s="16"/>
      <c r="O229" s="208" t="e">
        <f t="shared" si="48"/>
        <v>#DIV/0!</v>
      </c>
    </row>
    <row r="230" spans="1:15" ht="39">
      <c r="A230" s="13" t="s">
        <v>178</v>
      </c>
      <c r="B230" s="12" t="s">
        <v>141</v>
      </c>
      <c r="C230" s="12" t="s">
        <v>144</v>
      </c>
      <c r="D230" s="12" t="s">
        <v>360</v>
      </c>
      <c r="E230" s="12" t="s">
        <v>364</v>
      </c>
      <c r="F230" s="12" t="s">
        <v>179</v>
      </c>
      <c r="G230" s="12"/>
      <c r="H230" s="12" t="s">
        <v>0</v>
      </c>
      <c r="I230" s="84" t="s">
        <v>0</v>
      </c>
      <c r="J230" s="44">
        <f>J234+J251+J268+J289+J295+J231</f>
        <v>19488453.020000003</v>
      </c>
      <c r="K230" s="44">
        <f>K234+K251+K268+K289+K295+K231</f>
        <v>0</v>
      </c>
      <c r="L230" s="44">
        <f>L234+L251+L268+L289+L295+L231</f>
        <v>-2000</v>
      </c>
      <c r="M230" s="44">
        <f>M234+M251+M268+M289+M295+M231+M292</f>
        <v>19578953.020000003</v>
      </c>
      <c r="N230" s="44">
        <f>N234+N251+N268+N289+N295+N231+N292</f>
        <v>8205056.3599999994</v>
      </c>
      <c r="O230" s="209">
        <f t="shared" si="48"/>
        <v>41.907533827873692</v>
      </c>
    </row>
    <row r="231" spans="1:15">
      <c r="A231" s="47" t="s">
        <v>213</v>
      </c>
      <c r="B231" s="18" t="s">
        <v>141</v>
      </c>
      <c r="C231" s="18" t="s">
        <v>144</v>
      </c>
      <c r="D231" s="18" t="s">
        <v>360</v>
      </c>
      <c r="E231" s="18" t="s">
        <v>364</v>
      </c>
      <c r="F231" s="18" t="s">
        <v>179</v>
      </c>
      <c r="G231" s="46"/>
      <c r="H231" s="46">
        <v>222</v>
      </c>
      <c r="I231" s="102"/>
      <c r="J231" s="103">
        <f>J232</f>
        <v>224970.21</v>
      </c>
      <c r="K231" s="28"/>
      <c r="L231" s="16"/>
      <c r="M231" s="16">
        <f>M232</f>
        <v>224970.21</v>
      </c>
      <c r="N231" s="16">
        <f>N232</f>
        <v>53277.53</v>
      </c>
      <c r="O231" s="208">
        <f t="shared" si="48"/>
        <v>23.682037724016883</v>
      </c>
    </row>
    <row r="232" spans="1:15">
      <c r="A232" s="47" t="s">
        <v>214</v>
      </c>
      <c r="B232" s="18" t="s">
        <v>141</v>
      </c>
      <c r="C232" s="18" t="s">
        <v>144</v>
      </c>
      <c r="D232" s="18" t="s">
        <v>360</v>
      </c>
      <c r="E232" s="18" t="s">
        <v>364</v>
      </c>
      <c r="F232" s="18" t="s">
        <v>179</v>
      </c>
      <c r="G232" s="46"/>
      <c r="H232" s="46">
        <v>222</v>
      </c>
      <c r="I232" s="102">
        <v>1125</v>
      </c>
      <c r="J232" s="103">
        <f>SUM(J233:J233)</f>
        <v>224970.21</v>
      </c>
      <c r="K232" s="28"/>
      <c r="L232" s="16"/>
      <c r="M232" s="16">
        <f>M233</f>
        <v>224970.21</v>
      </c>
      <c r="N232" s="16">
        <f>N233</f>
        <v>53277.53</v>
      </c>
      <c r="O232" s="208">
        <f t="shared" si="48"/>
        <v>23.682037724016883</v>
      </c>
    </row>
    <row r="233" spans="1:15" s="107" customFormat="1" ht="26" hidden="1">
      <c r="A233" s="104" t="s">
        <v>370</v>
      </c>
      <c r="B233" s="87"/>
      <c r="C233" s="87"/>
      <c r="D233" s="87"/>
      <c r="E233" s="87"/>
      <c r="F233" s="87"/>
      <c r="G233" s="87"/>
      <c r="H233" s="87"/>
      <c r="I233" s="88"/>
      <c r="J233" s="106">
        <v>224970.21</v>
      </c>
      <c r="K233" s="48"/>
      <c r="L233" s="52"/>
      <c r="M233" s="52">
        <f>J233+L233</f>
        <v>224970.21</v>
      </c>
      <c r="N233" s="52">
        <v>53277.53</v>
      </c>
      <c r="O233" s="208">
        <f t="shared" si="48"/>
        <v>23.682037724016883</v>
      </c>
    </row>
    <row r="234" spans="1:15">
      <c r="A234" s="19" t="s">
        <v>266</v>
      </c>
      <c r="B234" s="18" t="s">
        <v>141</v>
      </c>
      <c r="C234" s="18" t="s">
        <v>144</v>
      </c>
      <c r="D234" s="18" t="s">
        <v>360</v>
      </c>
      <c r="E234" s="18" t="s">
        <v>364</v>
      </c>
      <c r="F234" s="18" t="s">
        <v>179</v>
      </c>
      <c r="G234" s="18"/>
      <c r="H234" s="18" t="s">
        <v>267</v>
      </c>
      <c r="I234" s="81" t="s">
        <v>0</v>
      </c>
      <c r="J234" s="90">
        <f>J235+J238+J243+J248</f>
        <v>11448497.740000002</v>
      </c>
      <c r="K234" s="28"/>
      <c r="L234" s="16"/>
      <c r="M234" s="16">
        <f>M235+M238+M243+M248</f>
        <v>11448497.740000002</v>
      </c>
      <c r="N234" s="16">
        <f>N235+N238+N243+N248</f>
        <v>5123376.93</v>
      </c>
      <c r="O234" s="208">
        <f t="shared" si="48"/>
        <v>44.751521521460326</v>
      </c>
    </row>
    <row r="235" spans="1:15">
      <c r="A235" s="19" t="s">
        <v>268</v>
      </c>
      <c r="B235" s="18" t="s">
        <v>141</v>
      </c>
      <c r="C235" s="18" t="s">
        <v>144</v>
      </c>
      <c r="D235" s="18" t="s">
        <v>360</v>
      </c>
      <c r="E235" s="18" t="s">
        <v>364</v>
      </c>
      <c r="F235" s="18" t="s">
        <v>179</v>
      </c>
      <c r="G235" s="18"/>
      <c r="H235" s="18" t="s">
        <v>267</v>
      </c>
      <c r="I235" s="81" t="s">
        <v>269</v>
      </c>
      <c r="J235" s="90">
        <f>SUM(J236:J237)</f>
        <v>9317598.7000000011</v>
      </c>
      <c r="K235" s="28"/>
      <c r="L235" s="16"/>
      <c r="M235" s="16">
        <f>SUM(M236:M237)</f>
        <v>9317598.7000000011</v>
      </c>
      <c r="N235" s="16">
        <f>SUM(N236:N237)</f>
        <v>4028361.78</v>
      </c>
      <c r="O235" s="208">
        <f t="shared" si="48"/>
        <v>43.233905104756218</v>
      </c>
    </row>
    <row r="236" spans="1:15" s="107" customFormat="1" hidden="1">
      <c r="A236" s="96" t="s">
        <v>371</v>
      </c>
      <c r="B236" s="97"/>
      <c r="C236" s="97"/>
      <c r="D236" s="97"/>
      <c r="E236" s="97"/>
      <c r="F236" s="97"/>
      <c r="G236" s="97"/>
      <c r="H236" s="97"/>
      <c r="I236" s="98"/>
      <c r="J236" s="99">
        <v>8607973.8200000003</v>
      </c>
      <c r="K236" s="48"/>
      <c r="L236" s="52"/>
      <c r="M236" s="52">
        <f t="shared" ref="M236:M250" si="55">J236+L236</f>
        <v>8607973.8200000003</v>
      </c>
      <c r="N236" s="52">
        <v>3318736.9</v>
      </c>
      <c r="O236" s="208">
        <f t="shared" si="48"/>
        <v>38.554216931854</v>
      </c>
    </row>
    <row r="237" spans="1:15" s="107" customFormat="1" hidden="1">
      <c r="A237" s="96" t="s">
        <v>372</v>
      </c>
      <c r="B237" s="97"/>
      <c r="C237" s="97"/>
      <c r="D237" s="97"/>
      <c r="E237" s="97"/>
      <c r="F237" s="97"/>
      <c r="G237" s="97"/>
      <c r="H237" s="97"/>
      <c r="I237" s="98"/>
      <c r="J237" s="99">
        <v>709624.88</v>
      </c>
      <c r="K237" s="48"/>
      <c r="L237" s="52"/>
      <c r="M237" s="52">
        <f t="shared" si="55"/>
        <v>709624.88</v>
      </c>
      <c r="N237" s="52">
        <v>709624.88</v>
      </c>
      <c r="O237" s="208">
        <f t="shared" si="48"/>
        <v>100</v>
      </c>
    </row>
    <row r="238" spans="1:15">
      <c r="A238" s="19" t="s">
        <v>272</v>
      </c>
      <c r="B238" s="18" t="s">
        <v>141</v>
      </c>
      <c r="C238" s="18" t="s">
        <v>144</v>
      </c>
      <c r="D238" s="18" t="s">
        <v>360</v>
      </c>
      <c r="E238" s="18" t="s">
        <v>364</v>
      </c>
      <c r="F238" s="18" t="s">
        <v>179</v>
      </c>
      <c r="G238" s="18"/>
      <c r="H238" s="18" t="s">
        <v>267</v>
      </c>
      <c r="I238" s="81" t="s">
        <v>273</v>
      </c>
      <c r="J238" s="90">
        <f>SUM(J239:J242)</f>
        <v>1124817.57</v>
      </c>
      <c r="K238" s="28"/>
      <c r="L238" s="16"/>
      <c r="M238" s="16">
        <f>SUM(M239:M242)</f>
        <v>1124817.57</v>
      </c>
      <c r="N238" s="16">
        <f>SUM(N239:N242)</f>
        <v>492033.18</v>
      </c>
      <c r="O238" s="208">
        <f t="shared" si="48"/>
        <v>43.743376092533829</v>
      </c>
    </row>
    <row r="239" spans="1:15" s="107" customFormat="1" hidden="1">
      <c r="A239" s="96" t="s">
        <v>373</v>
      </c>
      <c r="B239" s="97"/>
      <c r="C239" s="97"/>
      <c r="D239" s="97"/>
      <c r="E239" s="97"/>
      <c r="F239" s="97"/>
      <c r="G239" s="97"/>
      <c r="H239" s="97"/>
      <c r="I239" s="98"/>
      <c r="J239" s="99">
        <v>370583.42</v>
      </c>
      <c r="K239" s="48"/>
      <c r="L239" s="52"/>
      <c r="M239" s="52">
        <f t="shared" si="55"/>
        <v>370583.42</v>
      </c>
      <c r="N239" s="52">
        <v>163994.29999999999</v>
      </c>
      <c r="O239" s="208">
        <f t="shared" si="48"/>
        <v>44.253005166825865</v>
      </c>
    </row>
    <row r="240" spans="1:15" s="107" customFormat="1" hidden="1">
      <c r="A240" s="96" t="s">
        <v>374</v>
      </c>
      <c r="B240" s="97"/>
      <c r="C240" s="97"/>
      <c r="D240" s="97"/>
      <c r="E240" s="97"/>
      <c r="F240" s="97"/>
      <c r="G240" s="97"/>
      <c r="H240" s="97"/>
      <c r="I240" s="98"/>
      <c r="J240" s="99">
        <v>106682.08</v>
      </c>
      <c r="K240" s="48"/>
      <c r="L240" s="52"/>
      <c r="M240" s="52">
        <f t="shared" si="55"/>
        <v>106682.08</v>
      </c>
      <c r="N240" s="52">
        <v>106682.08</v>
      </c>
      <c r="O240" s="208">
        <f t="shared" si="48"/>
        <v>100</v>
      </c>
    </row>
    <row r="241" spans="1:15" s="107" customFormat="1" hidden="1">
      <c r="A241" s="96" t="s">
        <v>309</v>
      </c>
      <c r="B241" s="97"/>
      <c r="C241" s="97"/>
      <c r="D241" s="97"/>
      <c r="E241" s="97"/>
      <c r="F241" s="97"/>
      <c r="G241" s="97"/>
      <c r="H241" s="97"/>
      <c r="I241" s="98"/>
      <c r="J241" s="99">
        <v>0.05</v>
      </c>
      <c r="K241" s="48"/>
      <c r="L241" s="52"/>
      <c r="M241" s="52">
        <f t="shared" si="55"/>
        <v>0.05</v>
      </c>
      <c r="N241" s="52"/>
      <c r="O241" s="208">
        <f t="shared" si="48"/>
        <v>0</v>
      </c>
    </row>
    <row r="242" spans="1:15" s="107" customFormat="1" hidden="1">
      <c r="A242" s="96" t="s">
        <v>375</v>
      </c>
      <c r="B242" s="97"/>
      <c r="C242" s="97"/>
      <c r="D242" s="97"/>
      <c r="E242" s="97"/>
      <c r="F242" s="97"/>
      <c r="G242" s="97"/>
      <c r="H242" s="97"/>
      <c r="I242" s="98"/>
      <c r="J242" s="99">
        <v>647552.02</v>
      </c>
      <c r="K242" s="48"/>
      <c r="L242" s="52"/>
      <c r="M242" s="52">
        <f t="shared" si="55"/>
        <v>647552.02</v>
      </c>
      <c r="N242" s="52">
        <v>221356.79999999999</v>
      </c>
      <c r="O242" s="208">
        <f t="shared" si="48"/>
        <v>34.183632073296593</v>
      </c>
    </row>
    <row r="243" spans="1:15" ht="26">
      <c r="A243" s="19" t="s">
        <v>276</v>
      </c>
      <c r="B243" s="18" t="s">
        <v>141</v>
      </c>
      <c r="C243" s="18" t="s">
        <v>144</v>
      </c>
      <c r="D243" s="18" t="s">
        <v>360</v>
      </c>
      <c r="E243" s="18" t="s">
        <v>364</v>
      </c>
      <c r="F243" s="18" t="s">
        <v>179</v>
      </c>
      <c r="G243" s="18"/>
      <c r="H243" s="18" t="s">
        <v>267</v>
      </c>
      <c r="I243" s="81" t="s">
        <v>277</v>
      </c>
      <c r="J243" s="90">
        <f>SUM(J244:J247)</f>
        <v>762024.64000000013</v>
      </c>
      <c r="K243" s="28"/>
      <c r="L243" s="16"/>
      <c r="M243" s="16">
        <f>SUM(M244:M247)</f>
        <v>762024.64000000013</v>
      </c>
      <c r="N243" s="16">
        <f>SUM(N244:N247)</f>
        <v>440514.33999999997</v>
      </c>
      <c r="O243" s="208">
        <f t="shared" si="48"/>
        <v>57.808411549526781</v>
      </c>
    </row>
    <row r="244" spans="1:15" s="107" customFormat="1" hidden="1">
      <c r="A244" s="96" t="s">
        <v>376</v>
      </c>
      <c r="B244" s="97"/>
      <c r="C244" s="97"/>
      <c r="D244" s="97"/>
      <c r="E244" s="97"/>
      <c r="F244" s="97"/>
      <c r="G244" s="97"/>
      <c r="H244" s="97"/>
      <c r="I244" s="98"/>
      <c r="J244" s="99">
        <v>488093.61</v>
      </c>
      <c r="K244" s="48"/>
      <c r="L244" s="52"/>
      <c r="M244" s="52">
        <f t="shared" si="55"/>
        <v>488093.61</v>
      </c>
      <c r="N244" s="52">
        <v>220967.73</v>
      </c>
      <c r="O244" s="208">
        <f t="shared" si="48"/>
        <v>45.271588374205521</v>
      </c>
    </row>
    <row r="245" spans="1:15" s="107" customFormat="1" hidden="1">
      <c r="A245" s="96" t="s">
        <v>377</v>
      </c>
      <c r="B245" s="97"/>
      <c r="C245" s="97"/>
      <c r="D245" s="97"/>
      <c r="E245" s="97"/>
      <c r="F245" s="97"/>
      <c r="G245" s="97"/>
      <c r="H245" s="97"/>
      <c r="I245" s="98"/>
      <c r="J245" s="99">
        <v>233559.7</v>
      </c>
      <c r="K245" s="48"/>
      <c r="L245" s="52"/>
      <c r="M245" s="52">
        <f t="shared" si="55"/>
        <v>233559.7</v>
      </c>
      <c r="N245" s="52">
        <v>179175.28</v>
      </c>
      <c r="O245" s="208">
        <f t="shared" si="48"/>
        <v>76.714981223216157</v>
      </c>
    </row>
    <row r="246" spans="1:15" s="107" customFormat="1" hidden="1">
      <c r="A246" s="96" t="s">
        <v>378</v>
      </c>
      <c r="B246" s="97"/>
      <c r="C246" s="97"/>
      <c r="D246" s="97"/>
      <c r="E246" s="97"/>
      <c r="F246" s="97"/>
      <c r="G246" s="97"/>
      <c r="H246" s="97"/>
      <c r="I246" s="98"/>
      <c r="J246" s="99">
        <v>30173.040000000001</v>
      </c>
      <c r="K246" s="48"/>
      <c r="L246" s="52"/>
      <c r="M246" s="52">
        <f t="shared" si="55"/>
        <v>30173.040000000001</v>
      </c>
      <c r="N246" s="52">
        <v>30173.040000000001</v>
      </c>
      <c r="O246" s="208">
        <f t="shared" si="48"/>
        <v>100</v>
      </c>
    </row>
    <row r="247" spans="1:15" s="107" customFormat="1" hidden="1">
      <c r="A247" s="96" t="s">
        <v>379</v>
      </c>
      <c r="B247" s="97"/>
      <c r="C247" s="97"/>
      <c r="D247" s="97"/>
      <c r="E247" s="97"/>
      <c r="F247" s="97"/>
      <c r="G247" s="97"/>
      <c r="H247" s="97"/>
      <c r="I247" s="98"/>
      <c r="J247" s="99">
        <v>10198.290000000001</v>
      </c>
      <c r="K247" s="48"/>
      <c r="L247" s="52"/>
      <c r="M247" s="52">
        <f t="shared" si="55"/>
        <v>10198.290000000001</v>
      </c>
      <c r="N247" s="52">
        <v>10198.290000000001</v>
      </c>
      <c r="O247" s="208">
        <f t="shared" si="48"/>
        <v>100</v>
      </c>
    </row>
    <row r="248" spans="1:15" ht="26">
      <c r="A248" s="19" t="s">
        <v>282</v>
      </c>
      <c r="B248" s="18" t="s">
        <v>141</v>
      </c>
      <c r="C248" s="18" t="s">
        <v>144</v>
      </c>
      <c r="D248" s="18" t="s">
        <v>360</v>
      </c>
      <c r="E248" s="18" t="s">
        <v>364</v>
      </c>
      <c r="F248" s="18" t="s">
        <v>179</v>
      </c>
      <c r="G248" s="18"/>
      <c r="H248" s="18" t="s">
        <v>267</v>
      </c>
      <c r="I248" s="81" t="s">
        <v>283</v>
      </c>
      <c r="J248" s="90">
        <f>SUM(J249:J250)</f>
        <v>244056.83</v>
      </c>
      <c r="K248" s="28"/>
      <c r="L248" s="16"/>
      <c r="M248" s="16">
        <f>SUM(M249:M250)</f>
        <v>244056.83</v>
      </c>
      <c r="N248" s="16">
        <f>SUM(N249:N250)</f>
        <v>162467.63</v>
      </c>
      <c r="O248" s="208">
        <f t="shared" si="48"/>
        <v>66.569589550106016</v>
      </c>
    </row>
    <row r="249" spans="1:15" s="107" customFormat="1" hidden="1">
      <c r="A249" s="96" t="s">
        <v>380</v>
      </c>
      <c r="B249" s="97"/>
      <c r="C249" s="97"/>
      <c r="D249" s="97"/>
      <c r="E249" s="97"/>
      <c r="F249" s="97"/>
      <c r="G249" s="97"/>
      <c r="H249" s="97"/>
      <c r="I249" s="98"/>
      <c r="J249" s="99">
        <v>232361.83</v>
      </c>
      <c r="K249" s="48"/>
      <c r="L249" s="52"/>
      <c r="M249" s="52">
        <f t="shared" si="55"/>
        <v>232361.83</v>
      </c>
      <c r="N249" s="52">
        <v>150772.63</v>
      </c>
      <c r="O249" s="208">
        <f t="shared" si="48"/>
        <v>64.887004031600199</v>
      </c>
    </row>
    <row r="250" spans="1:15" s="107" customFormat="1" hidden="1">
      <c r="A250" s="96" t="s">
        <v>381</v>
      </c>
      <c r="B250" s="97"/>
      <c r="C250" s="97"/>
      <c r="D250" s="97"/>
      <c r="E250" s="97"/>
      <c r="F250" s="97"/>
      <c r="G250" s="97"/>
      <c r="H250" s="97"/>
      <c r="I250" s="98"/>
      <c r="J250" s="99">
        <v>11695</v>
      </c>
      <c r="K250" s="48"/>
      <c r="L250" s="52"/>
      <c r="M250" s="52">
        <f t="shared" si="55"/>
        <v>11695</v>
      </c>
      <c r="N250" s="52">
        <v>11695</v>
      </c>
      <c r="O250" s="208">
        <f t="shared" si="48"/>
        <v>100</v>
      </c>
    </row>
    <row r="251" spans="1:15">
      <c r="A251" s="19" t="s">
        <v>368</v>
      </c>
      <c r="B251" s="18" t="s">
        <v>141</v>
      </c>
      <c r="C251" s="18" t="s">
        <v>144</v>
      </c>
      <c r="D251" s="18" t="s">
        <v>360</v>
      </c>
      <c r="E251" s="18" t="s">
        <v>364</v>
      </c>
      <c r="F251" s="18" t="s">
        <v>179</v>
      </c>
      <c r="G251" s="18"/>
      <c r="H251" s="18" t="s">
        <v>232</v>
      </c>
      <c r="I251" s="81" t="s">
        <v>0</v>
      </c>
      <c r="J251" s="90">
        <f>J252+J254+J263</f>
        <v>568897.90999999992</v>
      </c>
      <c r="K251" s="90">
        <f>K252+K254+K263</f>
        <v>0</v>
      </c>
      <c r="L251" s="90">
        <f>L252+L254+L263</f>
        <v>0</v>
      </c>
      <c r="M251" s="90">
        <f>M252+M254+M263</f>
        <v>568897.90999999992</v>
      </c>
      <c r="N251" s="90">
        <f t="shared" ref="N251" si="56">N252+N254+N263</f>
        <v>258444.88</v>
      </c>
      <c r="O251" s="208">
        <f t="shared" si="48"/>
        <v>45.429043674989074</v>
      </c>
    </row>
    <row r="252" spans="1:15" ht="26" hidden="1">
      <c r="A252" s="19" t="s">
        <v>233</v>
      </c>
      <c r="B252" s="18" t="s">
        <v>141</v>
      </c>
      <c r="C252" s="18" t="s">
        <v>144</v>
      </c>
      <c r="D252" s="18" t="s">
        <v>360</v>
      </c>
      <c r="E252" s="18" t="s">
        <v>364</v>
      </c>
      <c r="F252" s="18" t="s">
        <v>179</v>
      </c>
      <c r="G252" s="18"/>
      <c r="H252" s="18" t="s">
        <v>232</v>
      </c>
      <c r="I252" s="81">
        <v>1105</v>
      </c>
      <c r="J252" s="90">
        <f>SUM(J253:J253)</f>
        <v>0</v>
      </c>
      <c r="K252" s="28"/>
      <c r="L252" s="16"/>
      <c r="M252" s="16">
        <f>J252+L252</f>
        <v>0</v>
      </c>
      <c r="N252" s="16"/>
      <c r="O252" s="208" t="e">
        <f t="shared" si="48"/>
        <v>#DIV/0!</v>
      </c>
    </row>
    <row r="253" spans="1:15" hidden="1">
      <c r="A253" s="96" t="s">
        <v>382</v>
      </c>
      <c r="B253" s="97"/>
      <c r="C253" s="97"/>
      <c r="D253" s="97"/>
      <c r="E253" s="97"/>
      <c r="F253" s="97"/>
      <c r="G253" s="97"/>
      <c r="H253" s="97"/>
      <c r="I253" s="98"/>
      <c r="J253" s="99"/>
      <c r="K253" s="28"/>
      <c r="L253" s="16"/>
      <c r="M253" s="16">
        <f>J253+L253</f>
        <v>0</v>
      </c>
      <c r="N253" s="16"/>
      <c r="O253" s="208" t="e">
        <f t="shared" si="48"/>
        <v>#DIV/0!</v>
      </c>
    </row>
    <row r="254" spans="1:15" ht="26">
      <c r="A254" s="19" t="s">
        <v>383</v>
      </c>
      <c r="B254" s="18" t="s">
        <v>141</v>
      </c>
      <c r="C254" s="18" t="s">
        <v>144</v>
      </c>
      <c r="D254" s="18" t="s">
        <v>360</v>
      </c>
      <c r="E254" s="18" t="s">
        <v>364</v>
      </c>
      <c r="F254" s="18" t="s">
        <v>179</v>
      </c>
      <c r="G254" s="18"/>
      <c r="H254" s="18" t="s">
        <v>232</v>
      </c>
      <c r="I254" s="81">
        <v>1111</v>
      </c>
      <c r="J254" s="136">
        <f>SUM(J255:J262)</f>
        <v>305395.11</v>
      </c>
      <c r="K254" s="136">
        <f t="shared" ref="K254:N254" si="57">SUM(K255:K262)</f>
        <v>0</v>
      </c>
      <c r="L254" s="136">
        <f t="shared" si="57"/>
        <v>0</v>
      </c>
      <c r="M254" s="136">
        <f t="shared" si="57"/>
        <v>305395.11</v>
      </c>
      <c r="N254" s="136">
        <f t="shared" si="57"/>
        <v>172959.02000000002</v>
      </c>
      <c r="O254" s="208">
        <f t="shared" si="48"/>
        <v>56.634508653396587</v>
      </c>
    </row>
    <row r="255" spans="1:15" ht="39" hidden="1">
      <c r="A255" s="96" t="s">
        <v>384</v>
      </c>
      <c r="B255" s="97"/>
      <c r="C255" s="97"/>
      <c r="D255" s="97"/>
      <c r="E255" s="97"/>
      <c r="F255" s="97"/>
      <c r="G255" s="97"/>
      <c r="H255" s="97"/>
      <c r="I255" s="98"/>
      <c r="J255" s="99">
        <v>99106.72</v>
      </c>
      <c r="K255" s="28"/>
      <c r="L255" s="16"/>
      <c r="M255" s="52">
        <f t="shared" ref="M255:M262" si="58">J255+L255</f>
        <v>99106.72</v>
      </c>
      <c r="N255" s="52">
        <v>53809.83</v>
      </c>
      <c r="O255" s="208">
        <f t="shared" si="48"/>
        <v>54.29483490120549</v>
      </c>
    </row>
    <row r="256" spans="1:15" s="107" customFormat="1" ht="26" hidden="1">
      <c r="A256" s="96" t="s">
        <v>385</v>
      </c>
      <c r="B256" s="97"/>
      <c r="C256" s="97"/>
      <c r="D256" s="97"/>
      <c r="E256" s="97"/>
      <c r="F256" s="97"/>
      <c r="G256" s="97"/>
      <c r="H256" s="97"/>
      <c r="I256" s="98"/>
      <c r="J256" s="99">
        <v>23374.71</v>
      </c>
      <c r="K256" s="48"/>
      <c r="L256" s="52"/>
      <c r="M256" s="52">
        <f t="shared" si="58"/>
        <v>23374.71</v>
      </c>
      <c r="N256" s="52">
        <v>23374.71</v>
      </c>
      <c r="O256" s="208">
        <f t="shared" si="48"/>
        <v>100</v>
      </c>
    </row>
    <row r="257" spans="1:15" s="107" customFormat="1" ht="26" hidden="1">
      <c r="A257" s="96" t="s">
        <v>386</v>
      </c>
      <c r="B257" s="97"/>
      <c r="C257" s="97"/>
      <c r="D257" s="97"/>
      <c r="E257" s="97"/>
      <c r="F257" s="97"/>
      <c r="G257" s="97"/>
      <c r="H257" s="97"/>
      <c r="I257" s="98"/>
      <c r="J257" s="99">
        <v>16588.5</v>
      </c>
      <c r="K257" s="48"/>
      <c r="L257" s="52"/>
      <c r="M257" s="52">
        <f t="shared" si="58"/>
        <v>16588.5</v>
      </c>
      <c r="N257" s="52">
        <v>16588.5</v>
      </c>
      <c r="O257" s="208">
        <f t="shared" si="48"/>
        <v>100</v>
      </c>
    </row>
    <row r="258" spans="1:15" s="107" customFormat="1" ht="26" hidden="1">
      <c r="A258" s="96" t="s">
        <v>387</v>
      </c>
      <c r="B258" s="97"/>
      <c r="C258" s="97"/>
      <c r="D258" s="97"/>
      <c r="E258" s="97"/>
      <c r="F258" s="97"/>
      <c r="G258" s="97"/>
      <c r="H258" s="97"/>
      <c r="I258" s="98"/>
      <c r="J258" s="99">
        <v>24835.63</v>
      </c>
      <c r="K258" s="48"/>
      <c r="L258" s="52"/>
      <c r="M258" s="52">
        <f t="shared" si="58"/>
        <v>24835.63</v>
      </c>
      <c r="N258" s="52">
        <v>24835.63</v>
      </c>
      <c r="O258" s="208">
        <f t="shared" si="48"/>
        <v>100</v>
      </c>
    </row>
    <row r="259" spans="1:15" s="107" customFormat="1" ht="26" hidden="1">
      <c r="A259" s="96" t="s">
        <v>388</v>
      </c>
      <c r="B259" s="97"/>
      <c r="C259" s="97"/>
      <c r="D259" s="97"/>
      <c r="E259" s="97"/>
      <c r="F259" s="97"/>
      <c r="G259" s="97"/>
      <c r="H259" s="97"/>
      <c r="I259" s="98"/>
      <c r="J259" s="99">
        <v>24835.63</v>
      </c>
      <c r="K259" s="48"/>
      <c r="L259" s="52"/>
      <c r="M259" s="52">
        <f t="shared" si="58"/>
        <v>24835.63</v>
      </c>
      <c r="N259" s="52">
        <v>24835.63</v>
      </c>
      <c r="O259" s="208">
        <f t="shared" si="48"/>
        <v>100</v>
      </c>
    </row>
    <row r="260" spans="1:15" s="107" customFormat="1" hidden="1">
      <c r="A260" s="96" t="s">
        <v>389</v>
      </c>
      <c r="B260" s="97"/>
      <c r="C260" s="97"/>
      <c r="D260" s="97"/>
      <c r="E260" s="97"/>
      <c r="F260" s="97"/>
      <c r="G260" s="97"/>
      <c r="H260" s="97"/>
      <c r="I260" s="98"/>
      <c r="J260" s="99">
        <v>20651.03</v>
      </c>
      <c r="K260" s="48"/>
      <c r="L260" s="52"/>
      <c r="M260" s="52">
        <f t="shared" si="58"/>
        <v>20651.03</v>
      </c>
      <c r="N260" s="52">
        <v>20651.03</v>
      </c>
      <c r="O260" s="208">
        <f t="shared" si="48"/>
        <v>100</v>
      </c>
    </row>
    <row r="261" spans="1:15" s="107" customFormat="1" hidden="1">
      <c r="A261" s="96" t="s">
        <v>390</v>
      </c>
      <c r="B261" s="97"/>
      <c r="C261" s="97"/>
      <c r="D261" s="97"/>
      <c r="E261" s="97"/>
      <c r="F261" s="97"/>
      <c r="G261" s="97"/>
      <c r="H261" s="97"/>
      <c r="I261" s="98"/>
      <c r="J261" s="99">
        <v>8863.69</v>
      </c>
      <c r="K261" s="48"/>
      <c r="L261" s="52"/>
      <c r="M261" s="52">
        <f t="shared" si="58"/>
        <v>8863.69</v>
      </c>
      <c r="N261" s="52">
        <v>8863.69</v>
      </c>
      <c r="O261" s="208">
        <f t="shared" si="48"/>
        <v>100</v>
      </c>
    </row>
    <row r="262" spans="1:15" s="107" customFormat="1" hidden="1">
      <c r="A262" s="96" t="s">
        <v>391</v>
      </c>
      <c r="B262" s="97"/>
      <c r="C262" s="97"/>
      <c r="D262" s="97"/>
      <c r="E262" s="97"/>
      <c r="F262" s="97"/>
      <c r="G262" s="97"/>
      <c r="H262" s="97"/>
      <c r="I262" s="98"/>
      <c r="J262" s="99">
        <v>87139.199999999997</v>
      </c>
      <c r="K262" s="48"/>
      <c r="L262" s="52"/>
      <c r="M262" s="52">
        <f t="shared" si="58"/>
        <v>87139.199999999997</v>
      </c>
      <c r="N262" s="52"/>
      <c r="O262" s="208">
        <f t="shared" si="48"/>
        <v>0</v>
      </c>
    </row>
    <row r="263" spans="1:15">
      <c r="A263" s="19" t="s">
        <v>392</v>
      </c>
      <c r="B263" s="18" t="s">
        <v>141</v>
      </c>
      <c r="C263" s="18" t="s">
        <v>144</v>
      </c>
      <c r="D263" s="18" t="s">
        <v>360</v>
      </c>
      <c r="E263" s="18" t="s">
        <v>364</v>
      </c>
      <c r="F263" s="18" t="s">
        <v>179</v>
      </c>
      <c r="G263" s="18"/>
      <c r="H263" s="18" t="s">
        <v>232</v>
      </c>
      <c r="I263" s="81" t="s">
        <v>290</v>
      </c>
      <c r="J263" s="90">
        <f>SUM(J264:J267)</f>
        <v>263502.8</v>
      </c>
      <c r="K263" s="90">
        <f t="shared" ref="K263:N263" si="59">SUM(K264:K267)</f>
        <v>0</v>
      </c>
      <c r="L263" s="90">
        <f t="shared" si="59"/>
        <v>0</v>
      </c>
      <c r="M263" s="90">
        <f t="shared" si="59"/>
        <v>263502.8</v>
      </c>
      <c r="N263" s="90">
        <f t="shared" si="59"/>
        <v>85485.86</v>
      </c>
      <c r="O263" s="208">
        <f t="shared" si="48"/>
        <v>32.442106877042676</v>
      </c>
    </row>
    <row r="264" spans="1:15" ht="26" hidden="1">
      <c r="A264" s="96" t="s">
        <v>393</v>
      </c>
      <c r="B264" s="97"/>
      <c r="C264" s="97"/>
      <c r="D264" s="97"/>
      <c r="E264" s="97"/>
      <c r="F264" s="97"/>
      <c r="G264" s="97"/>
      <c r="H264" s="97"/>
      <c r="I264" s="98"/>
      <c r="J264" s="99">
        <v>105659.12</v>
      </c>
      <c r="K264" s="28"/>
      <c r="L264" s="16"/>
      <c r="M264" s="52">
        <f t="shared" ref="M264:M267" si="60">J264+L264</f>
        <v>105659.12</v>
      </c>
      <c r="N264" s="52">
        <v>4784.43</v>
      </c>
      <c r="O264" s="208">
        <f t="shared" si="48"/>
        <v>4.5281751352841102</v>
      </c>
    </row>
    <row r="265" spans="1:15" ht="39" hidden="1">
      <c r="A265" s="96" t="s">
        <v>394</v>
      </c>
      <c r="B265" s="97"/>
      <c r="C265" s="97"/>
      <c r="D265" s="97"/>
      <c r="E265" s="97"/>
      <c r="F265" s="97"/>
      <c r="G265" s="97"/>
      <c r="H265" s="97"/>
      <c r="I265" s="98"/>
      <c r="J265" s="99">
        <v>96427.79</v>
      </c>
      <c r="K265" s="28"/>
      <c r="L265" s="16"/>
      <c r="M265" s="52">
        <f t="shared" si="60"/>
        <v>96427.79</v>
      </c>
      <c r="N265" s="52">
        <v>19285.54</v>
      </c>
      <c r="O265" s="208">
        <f t="shared" si="48"/>
        <v>19.999981333182067</v>
      </c>
    </row>
    <row r="266" spans="1:15" hidden="1">
      <c r="A266" s="96" t="s">
        <v>395</v>
      </c>
      <c r="B266" s="97"/>
      <c r="C266" s="97"/>
      <c r="D266" s="97"/>
      <c r="E266" s="97"/>
      <c r="F266" s="97"/>
      <c r="G266" s="97"/>
      <c r="H266" s="97"/>
      <c r="I266" s="98"/>
      <c r="J266" s="99">
        <v>44415.89</v>
      </c>
      <c r="K266" s="28"/>
      <c r="L266" s="16"/>
      <c r="M266" s="52">
        <f t="shared" si="60"/>
        <v>44415.89</v>
      </c>
      <c r="N266" s="52">
        <v>44415.89</v>
      </c>
      <c r="O266" s="208">
        <f t="shared" ref="O266:O329" si="61">N266/M266*100</f>
        <v>100</v>
      </c>
    </row>
    <row r="267" spans="1:15" hidden="1">
      <c r="A267" s="96" t="s">
        <v>396</v>
      </c>
      <c r="B267" s="97"/>
      <c r="C267" s="97"/>
      <c r="D267" s="97"/>
      <c r="E267" s="97"/>
      <c r="F267" s="97"/>
      <c r="G267" s="97"/>
      <c r="H267" s="97"/>
      <c r="I267" s="98"/>
      <c r="J267" s="99">
        <v>17000</v>
      </c>
      <c r="K267" s="28"/>
      <c r="L267" s="16"/>
      <c r="M267" s="52">
        <f t="shared" si="60"/>
        <v>17000</v>
      </c>
      <c r="N267" s="52">
        <v>17000</v>
      </c>
      <c r="O267" s="208">
        <f t="shared" si="61"/>
        <v>100</v>
      </c>
    </row>
    <row r="268" spans="1:15">
      <c r="A268" s="19" t="s">
        <v>294</v>
      </c>
      <c r="B268" s="18" t="s">
        <v>141</v>
      </c>
      <c r="C268" s="18" t="s">
        <v>144</v>
      </c>
      <c r="D268" s="18" t="s">
        <v>360</v>
      </c>
      <c r="E268" s="18" t="s">
        <v>364</v>
      </c>
      <c r="F268" s="18" t="s">
        <v>179</v>
      </c>
      <c r="G268" s="18"/>
      <c r="H268" s="18" t="s">
        <v>180</v>
      </c>
      <c r="I268" s="81" t="s">
        <v>0</v>
      </c>
      <c r="J268" s="90">
        <f>J269+J276</f>
        <v>6191522.2599999998</v>
      </c>
      <c r="K268" s="90">
        <f t="shared" ref="K268:N268" si="62">K269+K276</f>
        <v>0</v>
      </c>
      <c r="L268" s="90">
        <f t="shared" si="62"/>
        <v>-2000</v>
      </c>
      <c r="M268" s="90">
        <f t="shared" si="62"/>
        <v>6212022.2599999998</v>
      </c>
      <c r="N268" s="90">
        <f t="shared" si="62"/>
        <v>2005956.8999999997</v>
      </c>
      <c r="O268" s="208">
        <f t="shared" si="61"/>
        <v>32.291527880004729</v>
      </c>
    </row>
    <row r="269" spans="1:15" ht="26">
      <c r="A269" s="25" t="s">
        <v>295</v>
      </c>
      <c r="B269" s="18" t="s">
        <v>141</v>
      </c>
      <c r="C269" s="18" t="s">
        <v>144</v>
      </c>
      <c r="D269" s="18" t="s">
        <v>360</v>
      </c>
      <c r="E269" s="18" t="s">
        <v>364</v>
      </c>
      <c r="F269" s="18" t="s">
        <v>179</v>
      </c>
      <c r="G269" s="18"/>
      <c r="H269" s="18" t="s">
        <v>180</v>
      </c>
      <c r="I269" s="81">
        <v>1134</v>
      </c>
      <c r="J269" s="136">
        <f>SUM(J270:J275)</f>
        <v>5007957.55</v>
      </c>
      <c r="K269" s="28"/>
      <c r="L269" s="16"/>
      <c r="M269" s="16">
        <f>SUM(M270:M275)</f>
        <v>5007957.55</v>
      </c>
      <c r="N269" s="16">
        <f>SUM(N270:N275)</f>
        <v>1672383.3699999996</v>
      </c>
      <c r="O269" s="208">
        <f t="shared" si="61"/>
        <v>33.394519687971389</v>
      </c>
    </row>
    <row r="270" spans="1:15" ht="26" hidden="1">
      <c r="A270" s="96" t="s">
        <v>397</v>
      </c>
      <c r="B270" s="18"/>
      <c r="C270" s="18"/>
      <c r="D270" s="18"/>
      <c r="E270" s="18"/>
      <c r="F270" s="18"/>
      <c r="G270" s="18"/>
      <c r="H270" s="18"/>
      <c r="I270" s="81"/>
      <c r="J270" s="99">
        <v>2547041.63</v>
      </c>
      <c r="K270" s="28"/>
      <c r="L270" s="16"/>
      <c r="M270" s="52">
        <f t="shared" ref="M270:M275" si="63">J270+L270</f>
        <v>2547041.63</v>
      </c>
      <c r="N270" s="52">
        <v>1394808.65</v>
      </c>
      <c r="O270" s="208">
        <f t="shared" si="61"/>
        <v>54.761910193042276</v>
      </c>
    </row>
    <row r="271" spans="1:15" ht="26" hidden="1">
      <c r="A271" s="96" t="s">
        <v>398</v>
      </c>
      <c r="B271" s="18"/>
      <c r="C271" s="18"/>
      <c r="D271" s="18"/>
      <c r="E271" s="18"/>
      <c r="F271" s="18"/>
      <c r="G271" s="18"/>
      <c r="H271" s="18"/>
      <c r="I271" s="81"/>
      <c r="J271" s="99">
        <v>73045.98</v>
      </c>
      <c r="K271" s="28"/>
      <c r="L271" s="16"/>
      <c r="M271" s="52">
        <f t="shared" si="63"/>
        <v>73045.98</v>
      </c>
      <c r="N271" s="52">
        <v>73045.98</v>
      </c>
      <c r="O271" s="208">
        <f t="shared" si="61"/>
        <v>100</v>
      </c>
    </row>
    <row r="272" spans="1:15" ht="26" hidden="1">
      <c r="A272" s="96" t="s">
        <v>399</v>
      </c>
      <c r="B272" s="18"/>
      <c r="C272" s="18"/>
      <c r="D272" s="18"/>
      <c r="E272" s="18"/>
      <c r="F272" s="18"/>
      <c r="G272" s="18"/>
      <c r="H272" s="18"/>
      <c r="I272" s="81"/>
      <c r="J272" s="99">
        <v>73045.98</v>
      </c>
      <c r="K272" s="28"/>
      <c r="L272" s="16"/>
      <c r="M272" s="52">
        <f t="shared" si="63"/>
        <v>73045.98</v>
      </c>
      <c r="N272" s="52">
        <v>73045.98</v>
      </c>
      <c r="O272" s="208">
        <f t="shared" si="61"/>
        <v>100</v>
      </c>
    </row>
    <row r="273" spans="1:15" ht="26" hidden="1">
      <c r="A273" s="96" t="s">
        <v>400</v>
      </c>
      <c r="B273" s="18"/>
      <c r="C273" s="18"/>
      <c r="D273" s="18"/>
      <c r="E273" s="18"/>
      <c r="F273" s="18"/>
      <c r="G273" s="18"/>
      <c r="H273" s="18"/>
      <c r="I273" s="81"/>
      <c r="J273" s="99">
        <v>65741.38</v>
      </c>
      <c r="K273" s="28"/>
      <c r="L273" s="16"/>
      <c r="M273" s="52">
        <f t="shared" si="63"/>
        <v>65741.38</v>
      </c>
      <c r="N273" s="52">
        <v>65741.38</v>
      </c>
      <c r="O273" s="208">
        <f t="shared" si="61"/>
        <v>100</v>
      </c>
    </row>
    <row r="274" spans="1:15" ht="26" hidden="1">
      <c r="A274" s="96" t="s">
        <v>401</v>
      </c>
      <c r="B274" s="18"/>
      <c r="C274" s="18"/>
      <c r="D274" s="18"/>
      <c r="E274" s="18"/>
      <c r="F274" s="18"/>
      <c r="G274" s="18"/>
      <c r="H274" s="18"/>
      <c r="I274" s="81"/>
      <c r="J274" s="99">
        <v>65741.38</v>
      </c>
      <c r="K274" s="28"/>
      <c r="L274" s="16"/>
      <c r="M274" s="52">
        <f t="shared" si="63"/>
        <v>65741.38</v>
      </c>
      <c r="N274" s="52">
        <v>65741.38</v>
      </c>
      <c r="O274" s="208">
        <f t="shared" si="61"/>
        <v>100</v>
      </c>
    </row>
    <row r="275" spans="1:15" hidden="1">
      <c r="A275" s="137" t="s">
        <v>391</v>
      </c>
      <c r="B275" s="18"/>
      <c r="C275" s="18"/>
      <c r="D275" s="18"/>
      <c r="E275" s="18"/>
      <c r="F275" s="18"/>
      <c r="G275" s="18"/>
      <c r="H275" s="18"/>
      <c r="I275" s="81"/>
      <c r="J275" s="99">
        <v>2183341.2000000002</v>
      </c>
      <c r="K275" s="28"/>
      <c r="L275" s="16"/>
      <c r="M275" s="52">
        <f t="shared" si="63"/>
        <v>2183341.2000000002</v>
      </c>
      <c r="N275" s="52"/>
      <c r="O275" s="208">
        <f t="shared" si="61"/>
        <v>0</v>
      </c>
    </row>
    <row r="276" spans="1:15">
      <c r="A276" s="25" t="s">
        <v>305</v>
      </c>
      <c r="B276" s="18" t="s">
        <v>141</v>
      </c>
      <c r="C276" s="18" t="s">
        <v>144</v>
      </c>
      <c r="D276" s="18" t="s">
        <v>360</v>
      </c>
      <c r="E276" s="18" t="s">
        <v>364</v>
      </c>
      <c r="F276" s="18" t="s">
        <v>179</v>
      </c>
      <c r="G276" s="18"/>
      <c r="H276" s="18" t="s">
        <v>180</v>
      </c>
      <c r="I276" s="81" t="s">
        <v>306</v>
      </c>
      <c r="J276" s="90">
        <f>SUM(J277:J288)</f>
        <v>1183564.71</v>
      </c>
      <c r="K276" s="90">
        <f t="shared" ref="K276:N276" si="64">SUM(K277:K288)</f>
        <v>0</v>
      </c>
      <c r="L276" s="90">
        <f t="shared" si="64"/>
        <v>-2000</v>
      </c>
      <c r="M276" s="90">
        <f t="shared" si="64"/>
        <v>1204064.71</v>
      </c>
      <c r="N276" s="90">
        <f t="shared" si="64"/>
        <v>333573.52999999997</v>
      </c>
      <c r="O276" s="208">
        <f t="shared" si="61"/>
        <v>27.703953718567163</v>
      </c>
    </row>
    <row r="277" spans="1:15" hidden="1">
      <c r="A277" s="48" t="s">
        <v>402</v>
      </c>
      <c r="B277" s="138"/>
      <c r="C277" s="97"/>
      <c r="D277" s="97"/>
      <c r="E277" s="97"/>
      <c r="F277" s="97"/>
      <c r="G277" s="97"/>
      <c r="H277" s="97"/>
      <c r="I277" s="98"/>
      <c r="J277" s="99">
        <v>46349.32</v>
      </c>
      <c r="K277" s="28"/>
      <c r="L277" s="16"/>
      <c r="M277" s="52">
        <f t="shared" ref="M277:M328" si="65">J277+L277</f>
        <v>46349.32</v>
      </c>
      <c r="N277" s="52"/>
      <c r="O277" s="208">
        <f t="shared" si="61"/>
        <v>0</v>
      </c>
    </row>
    <row r="278" spans="1:15" ht="26" hidden="1">
      <c r="A278" s="48" t="s">
        <v>403</v>
      </c>
      <c r="B278" s="138"/>
      <c r="C278" s="97"/>
      <c r="D278" s="97"/>
      <c r="E278" s="97"/>
      <c r="F278" s="97"/>
      <c r="G278" s="97"/>
      <c r="H278" s="97"/>
      <c r="I278" s="98"/>
      <c r="J278" s="99">
        <v>106148.55</v>
      </c>
      <c r="K278" s="28"/>
      <c r="L278" s="16"/>
      <c r="M278" s="52">
        <f t="shared" si="65"/>
        <v>106148.55</v>
      </c>
      <c r="N278" s="52"/>
      <c r="O278" s="208">
        <f t="shared" si="61"/>
        <v>0</v>
      </c>
    </row>
    <row r="279" spans="1:15" ht="14.5" hidden="1" customHeight="1">
      <c r="A279" s="48" t="s">
        <v>404</v>
      </c>
      <c r="B279" s="138"/>
      <c r="C279" s="97"/>
      <c r="D279" s="97"/>
      <c r="E279" s="97"/>
      <c r="F279" s="97"/>
      <c r="G279" s="97"/>
      <c r="H279" s="97"/>
      <c r="I279" s="98"/>
      <c r="J279" s="99">
        <v>442000</v>
      </c>
      <c r="K279" s="28"/>
      <c r="L279" s="10"/>
      <c r="M279" s="52">
        <f t="shared" si="65"/>
        <v>442000</v>
      </c>
      <c r="N279" s="52"/>
      <c r="O279" s="208">
        <f t="shared" si="61"/>
        <v>0</v>
      </c>
    </row>
    <row r="280" spans="1:15" ht="14.5" hidden="1" customHeight="1">
      <c r="A280" s="48" t="s">
        <v>405</v>
      </c>
      <c r="B280" s="138"/>
      <c r="C280" s="97"/>
      <c r="D280" s="97"/>
      <c r="E280" s="97"/>
      <c r="F280" s="97"/>
      <c r="G280" s="97"/>
      <c r="H280" s="97"/>
      <c r="I280" s="98"/>
      <c r="J280" s="99">
        <v>191333.31</v>
      </c>
      <c r="K280" s="28"/>
      <c r="L280" s="10"/>
      <c r="M280" s="52">
        <f t="shared" si="65"/>
        <v>191333.31</v>
      </c>
      <c r="N280" s="52"/>
      <c r="O280" s="208">
        <f t="shared" si="61"/>
        <v>0</v>
      </c>
    </row>
    <row r="281" spans="1:15" ht="14.5" hidden="1" customHeight="1">
      <c r="A281" s="48" t="s">
        <v>406</v>
      </c>
      <c r="B281" s="138"/>
      <c r="C281" s="97"/>
      <c r="D281" s="97"/>
      <c r="E281" s="97"/>
      <c r="F281" s="97"/>
      <c r="G281" s="97"/>
      <c r="H281" s="97"/>
      <c r="I281" s="98"/>
      <c r="J281" s="99">
        <v>8000</v>
      </c>
      <c r="K281" s="28"/>
      <c r="L281" s="90">
        <v>-2000</v>
      </c>
      <c r="M281" s="52">
        <f t="shared" si="65"/>
        <v>6000</v>
      </c>
      <c r="N281" s="52"/>
      <c r="O281" s="208">
        <f t="shared" si="61"/>
        <v>0</v>
      </c>
    </row>
    <row r="282" spans="1:15" ht="14.5" hidden="1" customHeight="1">
      <c r="A282" s="48" t="s">
        <v>407</v>
      </c>
      <c r="B282" s="138"/>
      <c r="C282" s="97"/>
      <c r="D282" s="97"/>
      <c r="E282" s="97"/>
      <c r="F282" s="97"/>
      <c r="G282" s="97"/>
      <c r="H282" s="97"/>
      <c r="I282" s="98"/>
      <c r="J282" s="99"/>
      <c r="K282" s="28"/>
      <c r="L282" s="90"/>
      <c r="M282" s="52">
        <v>22500</v>
      </c>
      <c r="N282" s="52"/>
      <c r="O282" s="208">
        <f t="shared" si="61"/>
        <v>0</v>
      </c>
    </row>
    <row r="283" spans="1:15" ht="14.5" hidden="1" customHeight="1">
      <c r="A283" s="48" t="s">
        <v>408</v>
      </c>
      <c r="B283" s="138"/>
      <c r="C283" s="97"/>
      <c r="D283" s="97"/>
      <c r="E283" s="97"/>
      <c r="F283" s="97"/>
      <c r="G283" s="97"/>
      <c r="H283" s="97"/>
      <c r="I283" s="98"/>
      <c r="J283" s="99">
        <v>71120.66</v>
      </c>
      <c r="K283" s="28"/>
      <c r="L283" s="10"/>
      <c r="M283" s="52">
        <f t="shared" si="65"/>
        <v>71120.66</v>
      </c>
      <c r="N283" s="52">
        <v>71120.66</v>
      </c>
      <c r="O283" s="208">
        <f t="shared" si="61"/>
        <v>100</v>
      </c>
    </row>
    <row r="284" spans="1:15" ht="26" hidden="1">
      <c r="A284" s="112" t="s">
        <v>409</v>
      </c>
      <c r="B284" s="97"/>
      <c r="C284" s="97"/>
      <c r="D284" s="97"/>
      <c r="E284" s="97"/>
      <c r="F284" s="97"/>
      <c r="G284" s="97"/>
      <c r="H284" s="97"/>
      <c r="I284" s="98"/>
      <c r="J284" s="99">
        <v>43561.4</v>
      </c>
      <c r="K284" s="28"/>
      <c r="L284" s="16"/>
      <c r="M284" s="52">
        <f t="shared" si="65"/>
        <v>43561.4</v>
      </c>
      <c r="N284" s="52">
        <v>43561.4</v>
      </c>
      <c r="O284" s="208">
        <f t="shared" si="61"/>
        <v>100</v>
      </c>
    </row>
    <row r="285" spans="1:15" hidden="1">
      <c r="A285" s="112" t="s">
        <v>410</v>
      </c>
      <c r="B285" s="138"/>
      <c r="C285" s="97"/>
      <c r="D285" s="97"/>
      <c r="E285" s="97"/>
      <c r="F285" s="97"/>
      <c r="G285" s="97"/>
      <c r="H285" s="97"/>
      <c r="I285" s="98"/>
      <c r="J285" s="99">
        <v>56160</v>
      </c>
      <c r="K285" s="28"/>
      <c r="L285" s="16"/>
      <c r="M285" s="52">
        <f t="shared" si="65"/>
        <v>56160</v>
      </c>
      <c r="N285" s="52"/>
      <c r="O285" s="208">
        <f t="shared" si="61"/>
        <v>0</v>
      </c>
    </row>
    <row r="286" spans="1:15" ht="26" hidden="1">
      <c r="A286" s="112" t="s">
        <v>411</v>
      </c>
      <c r="B286" s="138"/>
      <c r="C286" s="97"/>
      <c r="D286" s="97"/>
      <c r="E286" s="97"/>
      <c r="F286" s="97"/>
      <c r="G286" s="97"/>
      <c r="H286" s="97"/>
      <c r="I286" s="98"/>
      <c r="J286" s="99">
        <v>23303.52</v>
      </c>
      <c r="K286" s="28"/>
      <c r="L286" s="16"/>
      <c r="M286" s="52">
        <f t="shared" si="65"/>
        <v>23303.52</v>
      </c>
      <c r="N286" s="52">
        <v>23303.52</v>
      </c>
      <c r="O286" s="208">
        <f t="shared" si="61"/>
        <v>100</v>
      </c>
    </row>
    <row r="287" spans="1:15" hidden="1">
      <c r="A287" s="112" t="s">
        <v>412</v>
      </c>
      <c r="B287" s="138"/>
      <c r="C287" s="97"/>
      <c r="D287" s="97"/>
      <c r="E287" s="97"/>
      <c r="F287" s="97"/>
      <c r="G287" s="97"/>
      <c r="H287" s="97"/>
      <c r="I287" s="98"/>
      <c r="J287" s="99">
        <v>112148.53</v>
      </c>
      <c r="K287" s="28"/>
      <c r="L287" s="16"/>
      <c r="M287" s="52">
        <f t="shared" si="65"/>
        <v>112148.53</v>
      </c>
      <c r="N287" s="52">
        <v>112148.53</v>
      </c>
      <c r="O287" s="208">
        <f t="shared" si="61"/>
        <v>100</v>
      </c>
    </row>
    <row r="288" spans="1:15" hidden="1">
      <c r="A288" s="112" t="s">
        <v>413</v>
      </c>
      <c r="B288" s="138"/>
      <c r="C288" s="97"/>
      <c r="D288" s="97"/>
      <c r="E288" s="97"/>
      <c r="F288" s="97"/>
      <c r="G288" s="97"/>
      <c r="H288" s="97"/>
      <c r="I288" s="98"/>
      <c r="J288" s="99">
        <v>83439.42</v>
      </c>
      <c r="K288" s="28"/>
      <c r="L288" s="16"/>
      <c r="M288" s="52">
        <f t="shared" si="65"/>
        <v>83439.42</v>
      </c>
      <c r="N288" s="52">
        <v>83439.42</v>
      </c>
      <c r="O288" s="208">
        <f t="shared" si="61"/>
        <v>100</v>
      </c>
    </row>
    <row r="289" spans="1:15">
      <c r="A289" s="139" t="s">
        <v>414</v>
      </c>
      <c r="B289" s="18" t="s">
        <v>141</v>
      </c>
      <c r="C289" s="18" t="s">
        <v>144</v>
      </c>
      <c r="D289" s="18" t="s">
        <v>360</v>
      </c>
      <c r="E289" s="18" t="s">
        <v>364</v>
      </c>
      <c r="F289" s="18" t="s">
        <v>179</v>
      </c>
      <c r="G289" s="18"/>
      <c r="H289" s="18">
        <v>227</v>
      </c>
      <c r="I289" s="81"/>
      <c r="J289" s="90">
        <f>J290</f>
        <v>15000</v>
      </c>
      <c r="K289" s="28"/>
      <c r="L289" s="16"/>
      <c r="M289" s="16">
        <f>M290</f>
        <v>15000</v>
      </c>
      <c r="N289" s="16">
        <f>N290</f>
        <v>2769.41</v>
      </c>
      <c r="O289" s="208">
        <f t="shared" si="61"/>
        <v>18.462733333333333</v>
      </c>
    </row>
    <row r="290" spans="1:15">
      <c r="A290" s="19" t="s">
        <v>415</v>
      </c>
      <c r="B290" s="18" t="s">
        <v>141</v>
      </c>
      <c r="C290" s="18" t="s">
        <v>144</v>
      </c>
      <c r="D290" s="18" t="s">
        <v>360</v>
      </c>
      <c r="E290" s="18" t="s">
        <v>364</v>
      </c>
      <c r="F290" s="18" t="s">
        <v>179</v>
      </c>
      <c r="G290" s="18"/>
      <c r="H290" s="18">
        <v>227</v>
      </c>
      <c r="I290" s="81">
        <v>1135</v>
      </c>
      <c r="J290" s="90">
        <v>15000</v>
      </c>
      <c r="K290" s="28"/>
      <c r="L290" s="16"/>
      <c r="M290" s="16">
        <f>M291</f>
        <v>15000</v>
      </c>
      <c r="N290" s="16">
        <f>N291</f>
        <v>2769.41</v>
      </c>
      <c r="O290" s="208">
        <f t="shared" si="61"/>
        <v>18.462733333333333</v>
      </c>
    </row>
    <row r="291" spans="1:15" s="107" customFormat="1" hidden="1">
      <c r="A291" s="96" t="s">
        <v>416</v>
      </c>
      <c r="B291" s="97"/>
      <c r="C291" s="97"/>
      <c r="D291" s="97"/>
      <c r="E291" s="97"/>
      <c r="F291" s="97"/>
      <c r="G291" s="97"/>
      <c r="H291" s="97"/>
      <c r="I291" s="98"/>
      <c r="J291" s="99"/>
      <c r="K291" s="48"/>
      <c r="L291" s="52"/>
      <c r="M291" s="52">
        <v>15000</v>
      </c>
      <c r="N291" s="52">
        <v>2769.41</v>
      </c>
      <c r="O291" s="208">
        <f t="shared" si="61"/>
        <v>18.462733333333333</v>
      </c>
    </row>
    <row r="292" spans="1:15" s="107" customFormat="1">
      <c r="A292" s="19" t="s">
        <v>417</v>
      </c>
      <c r="B292" s="18" t="s">
        <v>141</v>
      </c>
      <c r="C292" s="18" t="s">
        <v>144</v>
      </c>
      <c r="D292" s="18" t="s">
        <v>360</v>
      </c>
      <c r="E292" s="18" t="s">
        <v>364</v>
      </c>
      <c r="F292" s="18" t="s">
        <v>179</v>
      </c>
      <c r="G292" s="18"/>
      <c r="H292" s="18">
        <v>310</v>
      </c>
      <c r="I292" s="81"/>
      <c r="J292" s="90"/>
      <c r="K292" s="28"/>
      <c r="L292" s="16"/>
      <c r="M292" s="16">
        <f>M293</f>
        <v>20000</v>
      </c>
      <c r="N292" s="52"/>
      <c r="O292" s="208">
        <f t="shared" si="61"/>
        <v>0</v>
      </c>
    </row>
    <row r="293" spans="1:15" s="107" customFormat="1">
      <c r="A293" s="19" t="s">
        <v>418</v>
      </c>
      <c r="B293" s="18" t="s">
        <v>141</v>
      </c>
      <c r="C293" s="18" t="s">
        <v>144</v>
      </c>
      <c r="D293" s="18" t="s">
        <v>360</v>
      </c>
      <c r="E293" s="18" t="s">
        <v>364</v>
      </c>
      <c r="F293" s="18" t="s">
        <v>179</v>
      </c>
      <c r="G293" s="18"/>
      <c r="H293" s="18">
        <v>310</v>
      </c>
      <c r="I293" s="81">
        <v>1116</v>
      </c>
      <c r="J293" s="90"/>
      <c r="K293" s="28"/>
      <c r="L293" s="16"/>
      <c r="M293" s="16">
        <f>M294</f>
        <v>20000</v>
      </c>
      <c r="N293" s="52"/>
      <c r="O293" s="208">
        <f t="shared" si="61"/>
        <v>0</v>
      </c>
    </row>
    <row r="294" spans="1:15" s="107" customFormat="1" hidden="1">
      <c r="A294" s="96" t="s">
        <v>419</v>
      </c>
      <c r="B294" s="97"/>
      <c r="C294" s="97"/>
      <c r="D294" s="97"/>
      <c r="E294" s="97"/>
      <c r="F294" s="97"/>
      <c r="G294" s="97"/>
      <c r="H294" s="97"/>
      <c r="I294" s="98"/>
      <c r="J294" s="99"/>
      <c r="K294" s="48"/>
      <c r="L294" s="52"/>
      <c r="M294" s="52">
        <v>20000</v>
      </c>
      <c r="N294" s="52"/>
      <c r="O294" s="208">
        <f t="shared" si="61"/>
        <v>0</v>
      </c>
    </row>
    <row r="295" spans="1:15">
      <c r="A295" s="19" t="s">
        <v>420</v>
      </c>
      <c r="B295" s="18" t="s">
        <v>141</v>
      </c>
      <c r="C295" s="18" t="s">
        <v>144</v>
      </c>
      <c r="D295" s="18" t="s">
        <v>360</v>
      </c>
      <c r="E295" s="18" t="s">
        <v>364</v>
      </c>
      <c r="F295" s="18" t="s">
        <v>179</v>
      </c>
      <c r="G295" s="18"/>
      <c r="H295" s="18">
        <v>340</v>
      </c>
      <c r="I295" s="81" t="s">
        <v>0</v>
      </c>
      <c r="J295" s="90">
        <f>J301+J298</f>
        <v>1039564.8999999999</v>
      </c>
      <c r="K295" s="28"/>
      <c r="L295" s="16"/>
      <c r="M295" s="16">
        <f>M296+M298+M301</f>
        <v>1089564.8999999999</v>
      </c>
      <c r="N295" s="16">
        <f>N296+N298+N301</f>
        <v>761230.71</v>
      </c>
      <c r="O295" s="208">
        <f t="shared" si="61"/>
        <v>69.865568356689906</v>
      </c>
    </row>
    <row r="296" spans="1:15" ht="26">
      <c r="A296" s="19" t="s">
        <v>421</v>
      </c>
      <c r="B296" s="18" t="s">
        <v>141</v>
      </c>
      <c r="C296" s="18" t="s">
        <v>144</v>
      </c>
      <c r="D296" s="18" t="s">
        <v>360</v>
      </c>
      <c r="E296" s="18" t="s">
        <v>364</v>
      </c>
      <c r="F296" s="18" t="s">
        <v>179</v>
      </c>
      <c r="G296" s="24"/>
      <c r="H296" s="24">
        <v>344</v>
      </c>
      <c r="I296" s="140">
        <v>1112</v>
      </c>
      <c r="J296" s="141"/>
      <c r="K296" s="28"/>
      <c r="L296" s="16"/>
      <c r="M296" s="16">
        <f>M297</f>
        <v>20000</v>
      </c>
      <c r="N296" s="16"/>
      <c r="O296" s="208">
        <f t="shared" si="61"/>
        <v>0</v>
      </c>
    </row>
    <row r="297" spans="1:15" s="107" customFormat="1" hidden="1">
      <c r="A297" s="96" t="s">
        <v>419</v>
      </c>
      <c r="B297" s="97"/>
      <c r="C297" s="97"/>
      <c r="D297" s="97"/>
      <c r="E297" s="97"/>
      <c r="F297" s="97"/>
      <c r="G297" s="142"/>
      <c r="H297" s="142"/>
      <c r="I297" s="143"/>
      <c r="J297" s="144"/>
      <c r="K297" s="48"/>
      <c r="L297" s="52"/>
      <c r="M297" s="52">
        <v>20000</v>
      </c>
      <c r="N297" s="52"/>
      <c r="O297" s="208">
        <f t="shared" si="61"/>
        <v>0</v>
      </c>
    </row>
    <row r="298" spans="1:15" ht="26">
      <c r="A298" s="19" t="s">
        <v>262</v>
      </c>
      <c r="B298" s="18" t="s">
        <v>141</v>
      </c>
      <c r="C298" s="18" t="s">
        <v>144</v>
      </c>
      <c r="D298" s="18" t="s">
        <v>360</v>
      </c>
      <c r="E298" s="18" t="s">
        <v>364</v>
      </c>
      <c r="F298" s="18" t="s">
        <v>179</v>
      </c>
      <c r="G298" s="24"/>
      <c r="H298" s="24">
        <v>346</v>
      </c>
      <c r="I298" s="140">
        <v>1123</v>
      </c>
      <c r="J298" s="141">
        <f>J299</f>
        <v>450</v>
      </c>
      <c r="K298" s="28"/>
      <c r="L298" s="16"/>
      <c r="M298" s="16">
        <f>SUM(M299:M300)</f>
        <v>30450</v>
      </c>
      <c r="N298" s="16">
        <f>SUM(N299:N300)</f>
        <v>450</v>
      </c>
      <c r="O298" s="208">
        <f t="shared" si="61"/>
        <v>1.4778325123152709</v>
      </c>
    </row>
    <row r="299" spans="1:15" s="107" customFormat="1" hidden="1">
      <c r="A299" s="137" t="s">
        <v>422</v>
      </c>
      <c r="B299" s="142"/>
      <c r="C299" s="142"/>
      <c r="D299" s="142"/>
      <c r="E299" s="142"/>
      <c r="F299" s="142"/>
      <c r="G299" s="142"/>
      <c r="H299" s="142"/>
      <c r="I299" s="143"/>
      <c r="J299" s="144">
        <v>450</v>
      </c>
      <c r="K299" s="48"/>
      <c r="L299" s="52"/>
      <c r="M299" s="52">
        <f t="shared" si="65"/>
        <v>450</v>
      </c>
      <c r="N299" s="52">
        <v>450</v>
      </c>
      <c r="O299" s="208">
        <f t="shared" si="61"/>
        <v>100</v>
      </c>
    </row>
    <row r="300" spans="1:15" s="107" customFormat="1" hidden="1">
      <c r="A300" s="137" t="s">
        <v>423</v>
      </c>
      <c r="B300" s="142"/>
      <c r="C300" s="142"/>
      <c r="D300" s="142"/>
      <c r="E300" s="142"/>
      <c r="F300" s="142"/>
      <c r="G300" s="142"/>
      <c r="H300" s="142"/>
      <c r="I300" s="143"/>
      <c r="J300" s="144"/>
      <c r="K300" s="145"/>
      <c r="L300" s="52"/>
      <c r="M300" s="52">
        <v>30000</v>
      </c>
      <c r="N300" s="52"/>
      <c r="O300" s="208">
        <f t="shared" si="61"/>
        <v>0</v>
      </c>
    </row>
    <row r="301" spans="1:15" ht="26">
      <c r="A301" s="25" t="s">
        <v>184</v>
      </c>
      <c r="B301" s="24" t="s">
        <v>141</v>
      </c>
      <c r="C301" s="24" t="s">
        <v>144</v>
      </c>
      <c r="D301" s="24" t="s">
        <v>360</v>
      </c>
      <c r="E301" s="24" t="s">
        <v>364</v>
      </c>
      <c r="F301" s="24" t="s">
        <v>179</v>
      </c>
      <c r="G301" s="24"/>
      <c r="H301" s="24">
        <v>349</v>
      </c>
      <c r="I301" s="140">
        <v>1148</v>
      </c>
      <c r="J301" s="141">
        <f>SUM(J302:J307)</f>
        <v>1039114.8999999999</v>
      </c>
      <c r="K301" s="141">
        <f t="shared" ref="K301" si="66">SUM(K302:K307)</f>
        <v>0</v>
      </c>
      <c r="L301" s="16"/>
      <c r="M301" s="16">
        <f>SUM(M302:M307)</f>
        <v>1039114.8999999999</v>
      </c>
      <c r="N301" s="16">
        <f>SUM(N302:N307)</f>
        <v>760780.71</v>
      </c>
      <c r="O301" s="208">
        <f t="shared" si="61"/>
        <v>73.214300940155894</v>
      </c>
    </row>
    <row r="302" spans="1:15" hidden="1">
      <c r="A302" s="146" t="s">
        <v>424</v>
      </c>
      <c r="B302" s="147"/>
      <c r="C302" s="147"/>
      <c r="D302" s="147"/>
      <c r="E302" s="147"/>
      <c r="F302" s="147"/>
      <c r="G302" s="147"/>
      <c r="H302" s="147"/>
      <c r="I302" s="147"/>
      <c r="J302" s="99">
        <v>341941.7</v>
      </c>
      <c r="K302" s="28"/>
      <c r="L302" s="16"/>
      <c r="M302" s="52">
        <f t="shared" si="65"/>
        <v>341941.7</v>
      </c>
      <c r="N302" s="52">
        <v>108482.51</v>
      </c>
      <c r="O302" s="208">
        <f t="shared" si="61"/>
        <v>31.72544033091021</v>
      </c>
    </row>
    <row r="303" spans="1:15" ht="26" hidden="1">
      <c r="A303" s="112" t="s">
        <v>425</v>
      </c>
      <c r="B303" s="147"/>
      <c r="C303" s="147"/>
      <c r="D303" s="147"/>
      <c r="E303" s="147"/>
      <c r="F303" s="147"/>
      <c r="G303" s="147"/>
      <c r="H303" s="147"/>
      <c r="I303" s="147"/>
      <c r="J303" s="99">
        <v>300000</v>
      </c>
      <c r="K303" s="28"/>
      <c r="L303" s="16"/>
      <c r="M303" s="52">
        <f t="shared" si="65"/>
        <v>300000</v>
      </c>
      <c r="N303" s="52">
        <v>300000</v>
      </c>
      <c r="O303" s="208">
        <f t="shared" si="61"/>
        <v>100</v>
      </c>
    </row>
    <row r="304" spans="1:15" ht="26" hidden="1">
      <c r="A304" s="112" t="s">
        <v>426</v>
      </c>
      <c r="B304" s="147"/>
      <c r="C304" s="147"/>
      <c r="D304" s="147"/>
      <c r="E304" s="147"/>
      <c r="F304" s="147"/>
      <c r="G304" s="147"/>
      <c r="H304" s="147"/>
      <c r="I304" s="147"/>
      <c r="J304" s="99">
        <v>100000</v>
      </c>
      <c r="K304" s="28"/>
      <c r="L304" s="16"/>
      <c r="M304" s="52">
        <f t="shared" si="65"/>
        <v>100000</v>
      </c>
      <c r="N304" s="52">
        <v>100000</v>
      </c>
      <c r="O304" s="208">
        <f t="shared" si="61"/>
        <v>100</v>
      </c>
    </row>
    <row r="305" spans="1:15" ht="26" hidden="1">
      <c r="A305" s="112" t="s">
        <v>427</v>
      </c>
      <c r="B305" s="147"/>
      <c r="C305" s="147"/>
      <c r="D305" s="147"/>
      <c r="E305" s="147"/>
      <c r="F305" s="147"/>
      <c r="G305" s="147"/>
      <c r="H305" s="147"/>
      <c r="I305" s="147"/>
      <c r="J305" s="99">
        <v>44875</v>
      </c>
      <c r="K305" s="28"/>
      <c r="L305" s="16"/>
      <c r="M305" s="52">
        <f t="shared" si="65"/>
        <v>44875</v>
      </c>
      <c r="N305" s="52"/>
      <c r="O305" s="208">
        <f t="shared" si="61"/>
        <v>0</v>
      </c>
    </row>
    <row r="306" spans="1:15" ht="26" hidden="1">
      <c r="A306" s="148" t="s">
        <v>428</v>
      </c>
      <c r="B306" s="147"/>
      <c r="C306" s="147"/>
      <c r="D306" s="147"/>
      <c r="E306" s="147"/>
      <c r="F306" s="147"/>
      <c r="G306" s="147"/>
      <c r="H306" s="147"/>
      <c r="I306" s="147"/>
      <c r="J306" s="99">
        <v>172218.2</v>
      </c>
      <c r="K306" s="28"/>
      <c r="L306" s="16"/>
      <c r="M306" s="52">
        <f t="shared" si="65"/>
        <v>172218.2</v>
      </c>
      <c r="N306" s="52">
        <v>172218.2</v>
      </c>
      <c r="O306" s="208">
        <f t="shared" si="61"/>
        <v>100</v>
      </c>
    </row>
    <row r="307" spans="1:15" ht="26" hidden="1">
      <c r="A307" s="149" t="s">
        <v>429</v>
      </c>
      <c r="B307" s="147"/>
      <c r="C307" s="147"/>
      <c r="D307" s="147"/>
      <c r="E307" s="147"/>
      <c r="F307" s="147"/>
      <c r="G307" s="147"/>
      <c r="H307" s="147"/>
      <c r="I307" s="147"/>
      <c r="J307" s="99">
        <v>80080</v>
      </c>
      <c r="K307" s="28"/>
      <c r="L307" s="16"/>
      <c r="M307" s="52">
        <f t="shared" si="65"/>
        <v>80080</v>
      </c>
      <c r="N307" s="52">
        <v>80080</v>
      </c>
      <c r="O307" s="208">
        <f t="shared" si="61"/>
        <v>100</v>
      </c>
    </row>
    <row r="308" spans="1:15" ht="26">
      <c r="A308" s="150" t="s">
        <v>189</v>
      </c>
      <c r="B308" s="151" t="s">
        <v>141</v>
      </c>
      <c r="C308" s="151" t="s">
        <v>144</v>
      </c>
      <c r="D308" s="151">
        <v>13</v>
      </c>
      <c r="E308" s="151" t="s">
        <v>364</v>
      </c>
      <c r="F308" s="151" t="s">
        <v>190</v>
      </c>
      <c r="G308" s="151"/>
      <c r="H308" s="151" t="s">
        <v>0</v>
      </c>
      <c r="I308" s="152" t="s">
        <v>0</v>
      </c>
      <c r="J308" s="153">
        <f t="shared" ref="J308:J310" si="67">J309</f>
        <v>1137949</v>
      </c>
      <c r="K308" s="28"/>
      <c r="L308" s="16"/>
      <c r="M308" s="23">
        <f t="shared" ref="M308:N310" si="68">M309</f>
        <v>1137949</v>
      </c>
      <c r="N308" s="23">
        <f t="shared" si="68"/>
        <v>137934</v>
      </c>
      <c r="O308" s="209">
        <f t="shared" si="61"/>
        <v>12.121281357951894</v>
      </c>
    </row>
    <row r="309" spans="1:15">
      <c r="A309" s="115" t="s">
        <v>191</v>
      </c>
      <c r="B309" s="109" t="s">
        <v>141</v>
      </c>
      <c r="C309" s="109" t="s">
        <v>144</v>
      </c>
      <c r="D309" s="109">
        <v>13</v>
      </c>
      <c r="E309" s="109" t="s">
        <v>364</v>
      </c>
      <c r="F309" s="109" t="s">
        <v>192</v>
      </c>
      <c r="G309" s="109"/>
      <c r="H309" s="109" t="s">
        <v>0</v>
      </c>
      <c r="I309" s="116" t="s">
        <v>0</v>
      </c>
      <c r="J309" s="66">
        <f t="shared" si="67"/>
        <v>1137949</v>
      </c>
      <c r="K309" s="28"/>
      <c r="L309" s="16"/>
      <c r="M309" s="23">
        <f t="shared" si="68"/>
        <v>1137949</v>
      </c>
      <c r="N309" s="23">
        <f t="shared" si="68"/>
        <v>137934</v>
      </c>
      <c r="O309" s="209">
        <f t="shared" si="61"/>
        <v>12.121281357951894</v>
      </c>
    </row>
    <row r="310" spans="1:15">
      <c r="A310" s="117" t="s">
        <v>193</v>
      </c>
      <c r="B310" s="118" t="s">
        <v>141</v>
      </c>
      <c r="C310" s="118" t="s">
        <v>144</v>
      </c>
      <c r="D310" s="118">
        <v>13</v>
      </c>
      <c r="E310" s="118" t="s">
        <v>364</v>
      </c>
      <c r="F310" s="118" t="s">
        <v>192</v>
      </c>
      <c r="G310" s="118"/>
      <c r="H310" s="118" t="s">
        <v>194</v>
      </c>
      <c r="I310" s="119" t="s">
        <v>0</v>
      </c>
      <c r="J310" s="90">
        <f t="shared" si="67"/>
        <v>1137949</v>
      </c>
      <c r="K310" s="28"/>
      <c r="L310" s="16"/>
      <c r="M310" s="16">
        <f t="shared" si="68"/>
        <v>1137949</v>
      </c>
      <c r="N310" s="16">
        <f t="shared" si="68"/>
        <v>137934</v>
      </c>
      <c r="O310" s="208">
        <f t="shared" si="61"/>
        <v>12.121281357951894</v>
      </c>
    </row>
    <row r="311" spans="1:15" ht="26">
      <c r="A311" s="117" t="s">
        <v>195</v>
      </c>
      <c r="B311" s="118" t="s">
        <v>141</v>
      </c>
      <c r="C311" s="118" t="s">
        <v>144</v>
      </c>
      <c r="D311" s="118">
        <v>13</v>
      </c>
      <c r="E311" s="118" t="s">
        <v>364</v>
      </c>
      <c r="F311" s="118" t="s">
        <v>192</v>
      </c>
      <c r="G311" s="118"/>
      <c r="H311" s="118">
        <v>296</v>
      </c>
      <c r="I311" s="119" t="s">
        <v>196</v>
      </c>
      <c r="J311" s="90">
        <v>1137949</v>
      </c>
      <c r="K311" s="28"/>
      <c r="L311" s="16"/>
      <c r="M311" s="16">
        <f t="shared" si="65"/>
        <v>1137949</v>
      </c>
      <c r="N311" s="16">
        <v>137934</v>
      </c>
      <c r="O311" s="208">
        <f t="shared" si="61"/>
        <v>12.121281357951894</v>
      </c>
    </row>
    <row r="312" spans="1:15">
      <c r="A312" s="85" t="s">
        <v>330</v>
      </c>
      <c r="B312" s="12" t="s">
        <v>141</v>
      </c>
      <c r="C312" s="12" t="s">
        <v>144</v>
      </c>
      <c r="D312" s="12" t="s">
        <v>360</v>
      </c>
      <c r="E312" s="12" t="s">
        <v>364</v>
      </c>
      <c r="F312" s="12" t="s">
        <v>331</v>
      </c>
      <c r="G312" s="12"/>
      <c r="H312" s="12" t="s">
        <v>0</v>
      </c>
      <c r="I312" s="84" t="s">
        <v>0</v>
      </c>
      <c r="J312" s="44">
        <f>J313</f>
        <v>152514</v>
      </c>
      <c r="K312" s="28"/>
      <c r="L312" s="16"/>
      <c r="M312" s="23">
        <f t="shared" ref="M312:N314" si="69">M313</f>
        <v>151914</v>
      </c>
      <c r="N312" s="23">
        <f t="shared" si="69"/>
        <v>96441</v>
      </c>
      <c r="O312" s="209">
        <f t="shared" si="61"/>
        <v>63.483944863541218</v>
      </c>
    </row>
    <row r="313" spans="1:15">
      <c r="A313" s="91" t="s">
        <v>342</v>
      </c>
      <c r="B313" s="12" t="s">
        <v>141</v>
      </c>
      <c r="C313" s="12" t="s">
        <v>144</v>
      </c>
      <c r="D313" s="12" t="s">
        <v>360</v>
      </c>
      <c r="E313" s="12" t="s">
        <v>364</v>
      </c>
      <c r="F313" s="12">
        <v>800</v>
      </c>
      <c r="G313" s="12"/>
      <c r="H313" s="12" t="s">
        <v>0</v>
      </c>
      <c r="I313" s="84" t="s">
        <v>0</v>
      </c>
      <c r="J313" s="44">
        <f>J314+J319</f>
        <v>152514</v>
      </c>
      <c r="K313" s="28"/>
      <c r="L313" s="16"/>
      <c r="M313" s="23">
        <f t="shared" si="69"/>
        <v>151914</v>
      </c>
      <c r="N313" s="23">
        <f t="shared" si="69"/>
        <v>96441</v>
      </c>
      <c r="O313" s="209">
        <f t="shared" si="61"/>
        <v>63.483944863541218</v>
      </c>
    </row>
    <row r="314" spans="1:15">
      <c r="A314" s="91" t="s">
        <v>430</v>
      </c>
      <c r="B314" s="92" t="s">
        <v>141</v>
      </c>
      <c r="C314" s="92" t="s">
        <v>144</v>
      </c>
      <c r="D314" s="92" t="s">
        <v>360</v>
      </c>
      <c r="E314" s="92" t="s">
        <v>364</v>
      </c>
      <c r="F314" s="92">
        <v>852</v>
      </c>
      <c r="G314" s="92"/>
      <c r="H314" s="92"/>
      <c r="I314" s="84" t="s">
        <v>0</v>
      </c>
      <c r="J314" s="44">
        <f>J315</f>
        <v>151914</v>
      </c>
      <c r="K314" s="28"/>
      <c r="L314" s="16"/>
      <c r="M314" s="23">
        <f t="shared" si="69"/>
        <v>151914</v>
      </c>
      <c r="N314" s="23">
        <f t="shared" si="69"/>
        <v>96441</v>
      </c>
      <c r="O314" s="209">
        <f t="shared" si="61"/>
        <v>63.483944863541218</v>
      </c>
    </row>
    <row r="315" spans="1:15">
      <c r="A315" s="19" t="s">
        <v>431</v>
      </c>
      <c r="B315" s="18" t="s">
        <v>141</v>
      </c>
      <c r="C315" s="18" t="s">
        <v>144</v>
      </c>
      <c r="D315" s="18" t="s">
        <v>360</v>
      </c>
      <c r="E315" s="18" t="s">
        <v>364</v>
      </c>
      <c r="F315" s="18">
        <v>852</v>
      </c>
      <c r="G315" s="18"/>
      <c r="H315" s="18">
        <v>291</v>
      </c>
      <c r="I315" s="102">
        <v>1143</v>
      </c>
      <c r="J315" s="103">
        <f>SUM(J316:J318)</f>
        <v>151914</v>
      </c>
      <c r="K315" s="28"/>
      <c r="L315" s="16"/>
      <c r="M315" s="16">
        <f>SUM(M316:M318)</f>
        <v>151914</v>
      </c>
      <c r="N315" s="16">
        <f>SUM(N316:N318)</f>
        <v>96441</v>
      </c>
      <c r="O315" s="208">
        <f t="shared" si="61"/>
        <v>63.483944863541218</v>
      </c>
    </row>
    <row r="316" spans="1:15" hidden="1">
      <c r="A316" s="96" t="s">
        <v>432</v>
      </c>
      <c r="B316" s="97"/>
      <c r="C316" s="97"/>
      <c r="D316" s="97"/>
      <c r="E316" s="97"/>
      <c r="F316" s="97"/>
      <c r="G316" s="97"/>
      <c r="H316" s="97"/>
      <c r="I316" s="105"/>
      <c r="J316" s="106">
        <v>10000</v>
      </c>
      <c r="K316" s="28"/>
      <c r="L316" s="16"/>
      <c r="M316" s="52">
        <f t="shared" si="65"/>
        <v>10000</v>
      </c>
      <c r="N316" s="52"/>
      <c r="O316" s="208">
        <f t="shared" si="61"/>
        <v>0</v>
      </c>
    </row>
    <row r="317" spans="1:15" hidden="1">
      <c r="A317" s="96" t="s">
        <v>433</v>
      </c>
      <c r="B317" s="97"/>
      <c r="C317" s="97"/>
      <c r="D317" s="97"/>
      <c r="E317" s="97"/>
      <c r="F317" s="97"/>
      <c r="G317" s="97"/>
      <c r="H317" s="97"/>
      <c r="I317" s="105"/>
      <c r="J317" s="106">
        <v>73714</v>
      </c>
      <c r="K317" s="28"/>
      <c r="L317" s="16"/>
      <c r="M317" s="52">
        <f t="shared" si="65"/>
        <v>73714</v>
      </c>
      <c r="N317" s="52">
        <v>73714</v>
      </c>
      <c r="O317" s="208">
        <f t="shared" si="61"/>
        <v>100</v>
      </c>
    </row>
    <row r="318" spans="1:15" hidden="1">
      <c r="A318" s="96" t="s">
        <v>434</v>
      </c>
      <c r="B318" s="97"/>
      <c r="C318" s="97"/>
      <c r="D318" s="97"/>
      <c r="E318" s="97"/>
      <c r="F318" s="97"/>
      <c r="G318" s="97"/>
      <c r="H318" s="97"/>
      <c r="I318" s="105"/>
      <c r="J318" s="106">
        <v>68200</v>
      </c>
      <c r="K318" s="28"/>
      <c r="L318" s="16"/>
      <c r="M318" s="52">
        <f t="shared" si="65"/>
        <v>68200</v>
      </c>
      <c r="N318" s="52">
        <v>22727</v>
      </c>
      <c r="O318" s="208">
        <f t="shared" si="61"/>
        <v>33.324046920821118</v>
      </c>
    </row>
    <row r="319" spans="1:15">
      <c r="A319" s="19" t="s">
        <v>342</v>
      </c>
      <c r="B319" s="92" t="s">
        <v>141</v>
      </c>
      <c r="C319" s="92" t="s">
        <v>144</v>
      </c>
      <c r="D319" s="92" t="s">
        <v>360</v>
      </c>
      <c r="E319" s="92" t="s">
        <v>364</v>
      </c>
      <c r="F319" s="92">
        <v>853</v>
      </c>
      <c r="G319" s="92"/>
      <c r="H319" s="92"/>
      <c r="I319" s="84"/>
      <c r="J319" s="44">
        <f>J320</f>
        <v>600</v>
      </c>
      <c r="K319" s="28"/>
      <c r="L319" s="16"/>
      <c r="M319" s="23">
        <f t="shared" si="65"/>
        <v>600</v>
      </c>
      <c r="N319" s="16"/>
      <c r="O319" s="208">
        <f t="shared" si="61"/>
        <v>0</v>
      </c>
    </row>
    <row r="320" spans="1:15" ht="39">
      <c r="A320" s="19" t="s">
        <v>344</v>
      </c>
      <c r="B320" s="18" t="s">
        <v>141</v>
      </c>
      <c r="C320" s="18" t="s">
        <v>144</v>
      </c>
      <c r="D320" s="18" t="s">
        <v>360</v>
      </c>
      <c r="E320" s="18" t="s">
        <v>364</v>
      </c>
      <c r="F320" s="18">
        <v>853</v>
      </c>
      <c r="G320" s="18"/>
      <c r="H320" s="18">
        <v>292</v>
      </c>
      <c r="I320" s="81">
        <v>1144</v>
      </c>
      <c r="J320" s="90">
        <v>600</v>
      </c>
      <c r="K320" s="28"/>
      <c r="L320" s="16"/>
      <c r="M320" s="16">
        <f t="shared" si="65"/>
        <v>600</v>
      </c>
      <c r="N320" s="16"/>
      <c r="O320" s="208">
        <f t="shared" si="61"/>
        <v>0</v>
      </c>
    </row>
    <row r="321" spans="1:15" ht="40.5">
      <c r="A321" s="154" t="s">
        <v>435</v>
      </c>
      <c r="B321" s="155" t="s">
        <v>141</v>
      </c>
      <c r="C321" s="122" t="s">
        <v>144</v>
      </c>
      <c r="D321" s="122" t="s">
        <v>360</v>
      </c>
      <c r="E321" s="122" t="s">
        <v>436</v>
      </c>
      <c r="F321" s="122"/>
      <c r="G321" s="97"/>
      <c r="H321" s="97"/>
      <c r="I321" s="98"/>
      <c r="J321" s="131">
        <f t="shared" ref="J321:K327" si="70">J322</f>
        <v>50000</v>
      </c>
      <c r="K321" s="131">
        <f t="shared" si="70"/>
        <v>0</v>
      </c>
      <c r="L321" s="16"/>
      <c r="M321" s="156">
        <f t="shared" ref="M321:N327" si="71">M322</f>
        <v>50000</v>
      </c>
      <c r="N321" s="156">
        <f t="shared" si="71"/>
        <v>50000</v>
      </c>
      <c r="O321" s="209">
        <f t="shared" si="61"/>
        <v>100</v>
      </c>
    </row>
    <row r="322" spans="1:15">
      <c r="A322" s="85" t="s">
        <v>330</v>
      </c>
      <c r="B322" s="157" t="s">
        <v>141</v>
      </c>
      <c r="C322" s="92" t="s">
        <v>144</v>
      </c>
      <c r="D322" s="92" t="s">
        <v>360</v>
      </c>
      <c r="E322" s="92" t="s">
        <v>436</v>
      </c>
      <c r="F322" s="92">
        <v>800</v>
      </c>
      <c r="G322" s="97"/>
      <c r="H322" s="97"/>
      <c r="I322" s="98"/>
      <c r="J322" s="66">
        <f t="shared" si="70"/>
        <v>50000</v>
      </c>
      <c r="K322" s="66">
        <f t="shared" si="70"/>
        <v>0</v>
      </c>
      <c r="L322" s="16"/>
      <c r="M322" s="23">
        <f t="shared" si="71"/>
        <v>50000</v>
      </c>
      <c r="N322" s="23">
        <f t="shared" si="71"/>
        <v>50000</v>
      </c>
      <c r="O322" s="209">
        <f t="shared" si="61"/>
        <v>100</v>
      </c>
    </row>
    <row r="323" spans="1:15">
      <c r="A323" s="37" t="s">
        <v>437</v>
      </c>
      <c r="B323" s="157" t="s">
        <v>141</v>
      </c>
      <c r="C323" s="92" t="s">
        <v>144</v>
      </c>
      <c r="D323" s="92" t="s">
        <v>360</v>
      </c>
      <c r="E323" s="92" t="s">
        <v>436</v>
      </c>
      <c r="F323" s="92">
        <v>830</v>
      </c>
      <c r="G323" s="97"/>
      <c r="H323" s="97"/>
      <c r="I323" s="98"/>
      <c r="J323" s="66">
        <f t="shared" si="70"/>
        <v>50000</v>
      </c>
      <c r="K323" s="66">
        <f t="shared" si="70"/>
        <v>0</v>
      </c>
      <c r="L323" s="16"/>
      <c r="M323" s="23">
        <f t="shared" si="71"/>
        <v>50000</v>
      </c>
      <c r="N323" s="23">
        <f t="shared" si="71"/>
        <v>50000</v>
      </c>
      <c r="O323" s="209">
        <f t="shared" si="61"/>
        <v>100</v>
      </c>
    </row>
    <row r="324" spans="1:15" ht="26">
      <c r="A324" s="37" t="s">
        <v>438</v>
      </c>
      <c r="B324" s="157" t="s">
        <v>141</v>
      </c>
      <c r="C324" s="92" t="s">
        <v>144</v>
      </c>
      <c r="D324" s="92" t="s">
        <v>360</v>
      </c>
      <c r="E324" s="92" t="s">
        <v>436</v>
      </c>
      <c r="F324" s="92">
        <v>831</v>
      </c>
      <c r="G324" s="97"/>
      <c r="H324" s="97"/>
      <c r="I324" s="98"/>
      <c r="J324" s="66">
        <f t="shared" si="70"/>
        <v>50000</v>
      </c>
      <c r="K324" s="66">
        <f t="shared" si="70"/>
        <v>0</v>
      </c>
      <c r="L324" s="16"/>
      <c r="M324" s="23">
        <f t="shared" si="71"/>
        <v>50000</v>
      </c>
      <c r="N324" s="23">
        <f t="shared" si="71"/>
        <v>50000</v>
      </c>
      <c r="O324" s="209">
        <f t="shared" si="61"/>
        <v>100</v>
      </c>
    </row>
    <row r="325" spans="1:15">
      <c r="A325" s="19" t="s">
        <v>193</v>
      </c>
      <c r="B325" s="158" t="s">
        <v>141</v>
      </c>
      <c r="C325" s="18" t="s">
        <v>144</v>
      </c>
      <c r="D325" s="18" t="s">
        <v>360</v>
      </c>
      <c r="E325" s="18" t="s">
        <v>436</v>
      </c>
      <c r="F325" s="18">
        <v>831</v>
      </c>
      <c r="G325" s="18"/>
      <c r="H325" s="18">
        <v>290</v>
      </c>
      <c r="I325" s="81"/>
      <c r="J325" s="90">
        <f t="shared" si="70"/>
        <v>50000</v>
      </c>
      <c r="K325" s="90">
        <f t="shared" si="70"/>
        <v>0</v>
      </c>
      <c r="L325" s="16"/>
      <c r="M325" s="16">
        <f t="shared" si="71"/>
        <v>50000</v>
      </c>
      <c r="N325" s="16">
        <f t="shared" si="71"/>
        <v>50000</v>
      </c>
      <c r="O325" s="208">
        <f t="shared" si="61"/>
        <v>100</v>
      </c>
    </row>
    <row r="326" spans="1:15">
      <c r="A326" s="19" t="s">
        <v>439</v>
      </c>
      <c r="B326" s="158" t="s">
        <v>141</v>
      </c>
      <c r="C326" s="18" t="s">
        <v>144</v>
      </c>
      <c r="D326" s="18" t="s">
        <v>360</v>
      </c>
      <c r="E326" s="18" t="s">
        <v>436</v>
      </c>
      <c r="F326" s="18">
        <v>831</v>
      </c>
      <c r="G326" s="18"/>
      <c r="H326" s="18">
        <v>295</v>
      </c>
      <c r="I326" s="81"/>
      <c r="J326" s="90">
        <f t="shared" si="70"/>
        <v>50000</v>
      </c>
      <c r="K326" s="90">
        <f t="shared" si="70"/>
        <v>0</v>
      </c>
      <c r="L326" s="16"/>
      <c r="M326" s="16">
        <f t="shared" si="71"/>
        <v>50000</v>
      </c>
      <c r="N326" s="16">
        <f t="shared" si="71"/>
        <v>50000</v>
      </c>
      <c r="O326" s="208">
        <f t="shared" si="61"/>
        <v>100</v>
      </c>
    </row>
    <row r="327" spans="1:15" ht="39">
      <c r="A327" s="25" t="s">
        <v>440</v>
      </c>
      <c r="B327" s="158" t="s">
        <v>141</v>
      </c>
      <c r="C327" s="18" t="s">
        <v>144</v>
      </c>
      <c r="D327" s="18" t="s">
        <v>360</v>
      </c>
      <c r="E327" s="18" t="s">
        <v>436</v>
      </c>
      <c r="F327" s="18">
        <v>831</v>
      </c>
      <c r="G327" s="18"/>
      <c r="H327" s="18">
        <v>295</v>
      </c>
      <c r="I327" s="81">
        <v>1144</v>
      </c>
      <c r="J327" s="90">
        <f t="shared" si="70"/>
        <v>50000</v>
      </c>
      <c r="K327" s="90">
        <f t="shared" si="70"/>
        <v>0</v>
      </c>
      <c r="L327" s="16"/>
      <c r="M327" s="16">
        <f t="shared" si="71"/>
        <v>50000</v>
      </c>
      <c r="N327" s="16">
        <f t="shared" si="71"/>
        <v>50000</v>
      </c>
      <c r="O327" s="208">
        <f t="shared" si="61"/>
        <v>100</v>
      </c>
    </row>
    <row r="328" spans="1:15" s="107" customFormat="1" ht="28.5" hidden="1" customHeight="1">
      <c r="A328" s="48" t="s">
        <v>441</v>
      </c>
      <c r="B328" s="138"/>
      <c r="C328" s="97"/>
      <c r="D328" s="97"/>
      <c r="E328" s="97"/>
      <c r="F328" s="97"/>
      <c r="G328" s="97"/>
      <c r="H328" s="97"/>
      <c r="I328" s="98"/>
      <c r="J328" s="99">
        <v>50000</v>
      </c>
      <c r="K328" s="48"/>
      <c r="L328" s="52"/>
      <c r="M328" s="52">
        <f t="shared" si="65"/>
        <v>50000</v>
      </c>
      <c r="N328" s="52">
        <v>50000</v>
      </c>
      <c r="O328" s="208">
        <f t="shared" si="61"/>
        <v>100</v>
      </c>
    </row>
    <row r="329" spans="1:15" ht="27">
      <c r="A329" s="159" t="s">
        <v>442</v>
      </c>
      <c r="B329" s="122" t="s">
        <v>141</v>
      </c>
      <c r="C329" s="122" t="s">
        <v>144</v>
      </c>
      <c r="D329" s="122" t="s">
        <v>360</v>
      </c>
      <c r="E329" s="122" t="s">
        <v>443</v>
      </c>
      <c r="F329" s="122"/>
      <c r="G329" s="122"/>
      <c r="H329" s="122"/>
      <c r="I329" s="130"/>
      <c r="J329" s="131">
        <f>J330+J337</f>
        <v>617499.01</v>
      </c>
      <c r="K329" s="131">
        <f>K330+K337</f>
        <v>0</v>
      </c>
      <c r="L329" s="131">
        <f>L330+L337</f>
        <v>0</v>
      </c>
      <c r="M329" s="131">
        <f>M330+M337</f>
        <v>617499.01</v>
      </c>
      <c r="N329" s="131">
        <f>N330+N337</f>
        <v>570521.89</v>
      </c>
      <c r="O329" s="209">
        <f t="shared" si="61"/>
        <v>92.392357033900353</v>
      </c>
    </row>
    <row r="330" spans="1:15" ht="26">
      <c r="A330" s="85" t="s">
        <v>174</v>
      </c>
      <c r="B330" s="92" t="s">
        <v>141</v>
      </c>
      <c r="C330" s="92" t="s">
        <v>144</v>
      </c>
      <c r="D330" s="92" t="s">
        <v>360</v>
      </c>
      <c r="E330" s="92" t="s">
        <v>443</v>
      </c>
      <c r="F330" s="92">
        <v>200</v>
      </c>
      <c r="G330" s="92"/>
      <c r="H330" s="122"/>
      <c r="I330" s="130"/>
      <c r="J330" s="66">
        <f t="shared" ref="J330:N333" si="72">J331</f>
        <v>149900</v>
      </c>
      <c r="K330" s="66">
        <f t="shared" si="72"/>
        <v>0</v>
      </c>
      <c r="L330" s="66">
        <f t="shared" si="72"/>
        <v>0</v>
      </c>
      <c r="M330" s="66">
        <f t="shared" si="72"/>
        <v>149900</v>
      </c>
      <c r="N330" s="66">
        <f t="shared" si="72"/>
        <v>102922.88</v>
      </c>
      <c r="O330" s="209">
        <f t="shared" ref="O330:O393" si="73">N330/M330*100</f>
        <v>68.661027351567711</v>
      </c>
    </row>
    <row r="331" spans="1:15" ht="39">
      <c r="A331" s="85" t="s">
        <v>176</v>
      </c>
      <c r="B331" s="92" t="s">
        <v>141</v>
      </c>
      <c r="C331" s="92" t="s">
        <v>144</v>
      </c>
      <c r="D331" s="92" t="s">
        <v>360</v>
      </c>
      <c r="E331" s="92" t="s">
        <v>443</v>
      </c>
      <c r="F331" s="92">
        <v>240</v>
      </c>
      <c r="G331" s="92"/>
      <c r="H331" s="122"/>
      <c r="I331" s="130"/>
      <c r="J331" s="66">
        <f t="shared" si="72"/>
        <v>149900</v>
      </c>
      <c r="K331" s="66">
        <f t="shared" si="72"/>
        <v>0</v>
      </c>
      <c r="L331" s="66">
        <f t="shared" si="72"/>
        <v>0</v>
      </c>
      <c r="M331" s="66">
        <f t="shared" si="72"/>
        <v>149900</v>
      </c>
      <c r="N331" s="66">
        <f t="shared" si="72"/>
        <v>102922.88</v>
      </c>
      <c r="O331" s="209">
        <f t="shared" si="73"/>
        <v>68.661027351567711</v>
      </c>
    </row>
    <row r="332" spans="1:15" ht="39">
      <c r="A332" s="13" t="s">
        <v>178</v>
      </c>
      <c r="B332" s="92" t="s">
        <v>141</v>
      </c>
      <c r="C332" s="92" t="s">
        <v>144</v>
      </c>
      <c r="D332" s="92" t="s">
        <v>360</v>
      </c>
      <c r="E332" s="92" t="s">
        <v>443</v>
      </c>
      <c r="F332" s="92">
        <v>244</v>
      </c>
      <c r="G332" s="92"/>
      <c r="H332" s="122"/>
      <c r="I332" s="130"/>
      <c r="J332" s="66">
        <f t="shared" si="72"/>
        <v>149900</v>
      </c>
      <c r="K332" s="66">
        <f t="shared" si="72"/>
        <v>0</v>
      </c>
      <c r="L332" s="66">
        <f t="shared" si="72"/>
        <v>0</v>
      </c>
      <c r="M332" s="66">
        <f t="shared" si="72"/>
        <v>149900</v>
      </c>
      <c r="N332" s="66">
        <f t="shared" si="72"/>
        <v>102922.88</v>
      </c>
      <c r="O332" s="209">
        <f t="shared" si="73"/>
        <v>68.661027351567711</v>
      </c>
    </row>
    <row r="333" spans="1:15">
      <c r="A333" s="160" t="s">
        <v>444</v>
      </c>
      <c r="B333" s="18" t="s">
        <v>141</v>
      </c>
      <c r="C333" s="18" t="s">
        <v>144</v>
      </c>
      <c r="D333" s="18" t="s">
        <v>360</v>
      </c>
      <c r="E333" s="18" t="s">
        <v>443</v>
      </c>
      <c r="F333" s="18">
        <v>244</v>
      </c>
      <c r="G333" s="18"/>
      <c r="H333" s="18">
        <v>226</v>
      </c>
      <c r="I333" s="81"/>
      <c r="J333" s="90">
        <f t="shared" si="72"/>
        <v>149900</v>
      </c>
      <c r="K333" s="90">
        <f t="shared" si="72"/>
        <v>0</v>
      </c>
      <c r="L333" s="90">
        <f t="shared" si="72"/>
        <v>0</v>
      </c>
      <c r="M333" s="90">
        <f t="shared" si="72"/>
        <v>149900</v>
      </c>
      <c r="N333" s="90">
        <f t="shared" si="72"/>
        <v>102922.88</v>
      </c>
      <c r="O333" s="208">
        <f t="shared" si="73"/>
        <v>68.661027351567711</v>
      </c>
    </row>
    <row r="334" spans="1:15">
      <c r="A334" s="19" t="s">
        <v>445</v>
      </c>
      <c r="B334" s="18" t="s">
        <v>141</v>
      </c>
      <c r="C334" s="18" t="s">
        <v>144</v>
      </c>
      <c r="D334" s="18" t="s">
        <v>360</v>
      </c>
      <c r="E334" s="18" t="s">
        <v>443</v>
      </c>
      <c r="F334" s="18">
        <v>244</v>
      </c>
      <c r="G334" s="18"/>
      <c r="H334" s="18">
        <v>226</v>
      </c>
      <c r="I334" s="81">
        <v>1140</v>
      </c>
      <c r="J334" s="90">
        <f>SUM(J335:J336)</f>
        <v>149900</v>
      </c>
      <c r="K334" s="90">
        <f>SUM(K335:K336)</f>
        <v>0</v>
      </c>
      <c r="L334" s="90">
        <f>SUM(L335:L336)</f>
        <v>0</v>
      </c>
      <c r="M334" s="90">
        <f>SUM(M335:M336)</f>
        <v>149900</v>
      </c>
      <c r="N334" s="90">
        <f>SUM(N335:N336)</f>
        <v>102922.88</v>
      </c>
      <c r="O334" s="208">
        <f t="shared" si="73"/>
        <v>68.661027351567711</v>
      </c>
    </row>
    <row r="335" spans="1:15" hidden="1">
      <c r="A335" s="96" t="s">
        <v>446</v>
      </c>
      <c r="B335" s="18"/>
      <c r="C335" s="18"/>
      <c r="D335" s="18"/>
      <c r="E335" s="18"/>
      <c r="F335" s="18"/>
      <c r="G335" s="18"/>
      <c r="H335" s="18"/>
      <c r="I335" s="81"/>
      <c r="J335" s="99">
        <v>99900</v>
      </c>
      <c r="K335" s="28"/>
      <c r="L335" s="16"/>
      <c r="M335" s="52">
        <f t="shared" ref="M335:M390" si="74">J335+L335</f>
        <v>99900</v>
      </c>
      <c r="N335" s="52">
        <v>99900</v>
      </c>
      <c r="O335" s="208">
        <f t="shared" si="73"/>
        <v>100</v>
      </c>
    </row>
    <row r="336" spans="1:15" hidden="1">
      <c r="A336" s="96" t="s">
        <v>447</v>
      </c>
      <c r="B336" s="18"/>
      <c r="C336" s="18"/>
      <c r="D336" s="18"/>
      <c r="E336" s="18"/>
      <c r="F336" s="18"/>
      <c r="G336" s="18"/>
      <c r="H336" s="18"/>
      <c r="I336" s="81"/>
      <c r="J336" s="99">
        <v>50000</v>
      </c>
      <c r="K336" s="28"/>
      <c r="L336" s="16"/>
      <c r="M336" s="52">
        <f t="shared" si="74"/>
        <v>50000</v>
      </c>
      <c r="N336" s="52">
        <v>3022.88</v>
      </c>
      <c r="O336" s="208">
        <f t="shared" si="73"/>
        <v>6.0457599999999996</v>
      </c>
    </row>
    <row r="337" spans="1:15">
      <c r="A337" s="85" t="s">
        <v>330</v>
      </c>
      <c r="B337" s="12" t="s">
        <v>141</v>
      </c>
      <c r="C337" s="12" t="s">
        <v>144</v>
      </c>
      <c r="D337" s="12" t="s">
        <v>360</v>
      </c>
      <c r="E337" s="92" t="s">
        <v>443</v>
      </c>
      <c r="F337" s="12" t="s">
        <v>331</v>
      </c>
      <c r="G337" s="18"/>
      <c r="H337" s="18"/>
      <c r="I337" s="81"/>
      <c r="J337" s="66">
        <f t="shared" ref="J337:J342" si="75">J338</f>
        <v>467599.01</v>
      </c>
      <c r="K337" s="28"/>
      <c r="L337" s="16"/>
      <c r="M337" s="23">
        <f t="shared" ref="M337:N342" si="76">M338</f>
        <v>467599.01</v>
      </c>
      <c r="N337" s="23">
        <f t="shared" si="76"/>
        <v>467599.01</v>
      </c>
      <c r="O337" s="209">
        <f t="shared" si="73"/>
        <v>100</v>
      </c>
    </row>
    <row r="338" spans="1:15">
      <c r="A338" s="91" t="s">
        <v>342</v>
      </c>
      <c r="B338" s="12" t="s">
        <v>141</v>
      </c>
      <c r="C338" s="12" t="s">
        <v>144</v>
      </c>
      <c r="D338" s="12" t="s">
        <v>360</v>
      </c>
      <c r="E338" s="92" t="s">
        <v>443</v>
      </c>
      <c r="F338" s="12">
        <v>850</v>
      </c>
      <c r="G338" s="18"/>
      <c r="H338" s="18"/>
      <c r="I338" s="81"/>
      <c r="J338" s="66">
        <f t="shared" si="75"/>
        <v>467599.01</v>
      </c>
      <c r="K338" s="28"/>
      <c r="L338" s="16"/>
      <c r="M338" s="23">
        <f t="shared" si="76"/>
        <v>467599.01</v>
      </c>
      <c r="N338" s="23">
        <f t="shared" si="76"/>
        <v>467599.01</v>
      </c>
      <c r="O338" s="209">
        <f t="shared" si="73"/>
        <v>100</v>
      </c>
    </row>
    <row r="339" spans="1:15">
      <c r="A339" s="19" t="s">
        <v>342</v>
      </c>
      <c r="B339" s="92" t="s">
        <v>141</v>
      </c>
      <c r="C339" s="92" t="s">
        <v>144</v>
      </c>
      <c r="D339" s="92" t="s">
        <v>360</v>
      </c>
      <c r="E339" s="92" t="s">
        <v>443</v>
      </c>
      <c r="F339" s="92">
        <v>853</v>
      </c>
      <c r="G339" s="18"/>
      <c r="H339" s="18"/>
      <c r="I339" s="81"/>
      <c r="J339" s="66">
        <f t="shared" si="75"/>
        <v>467599.01</v>
      </c>
      <c r="K339" s="28"/>
      <c r="L339" s="16"/>
      <c r="M339" s="23">
        <f t="shared" si="76"/>
        <v>467599.01</v>
      </c>
      <c r="N339" s="23">
        <f t="shared" si="76"/>
        <v>467599.01</v>
      </c>
      <c r="O339" s="209">
        <f t="shared" si="73"/>
        <v>100</v>
      </c>
    </row>
    <row r="340" spans="1:15" ht="39">
      <c r="A340" s="19" t="s">
        <v>344</v>
      </c>
      <c r="B340" s="18" t="s">
        <v>141</v>
      </c>
      <c r="C340" s="18" t="s">
        <v>144</v>
      </c>
      <c r="D340" s="18" t="s">
        <v>360</v>
      </c>
      <c r="E340" s="18" t="s">
        <v>443</v>
      </c>
      <c r="F340" s="18">
        <v>853</v>
      </c>
      <c r="G340" s="18"/>
      <c r="H340" s="18"/>
      <c r="I340" s="81"/>
      <c r="J340" s="90">
        <f t="shared" si="75"/>
        <v>467599.01</v>
      </c>
      <c r="K340" s="28"/>
      <c r="L340" s="16"/>
      <c r="M340" s="16">
        <f t="shared" si="76"/>
        <v>467599.01</v>
      </c>
      <c r="N340" s="16">
        <f t="shared" si="76"/>
        <v>467599.01</v>
      </c>
      <c r="O340" s="208">
        <f t="shared" si="73"/>
        <v>100</v>
      </c>
    </row>
    <row r="341" spans="1:15">
      <c r="A341" s="19" t="s">
        <v>439</v>
      </c>
      <c r="B341" s="18" t="s">
        <v>141</v>
      </c>
      <c r="C341" s="18" t="s">
        <v>144</v>
      </c>
      <c r="D341" s="18" t="s">
        <v>360</v>
      </c>
      <c r="E341" s="18" t="s">
        <v>443</v>
      </c>
      <c r="F341" s="18">
        <v>853</v>
      </c>
      <c r="G341" s="18"/>
      <c r="H341" s="18"/>
      <c r="I341" s="81"/>
      <c r="J341" s="90">
        <f t="shared" si="75"/>
        <v>467599.01</v>
      </c>
      <c r="K341" s="28"/>
      <c r="L341" s="16"/>
      <c r="M341" s="16">
        <f t="shared" si="76"/>
        <v>467599.01</v>
      </c>
      <c r="N341" s="16">
        <f t="shared" si="76"/>
        <v>467599.01</v>
      </c>
      <c r="O341" s="208">
        <f t="shared" si="73"/>
        <v>100</v>
      </c>
    </row>
    <row r="342" spans="1:15" ht="39">
      <c r="A342" s="25" t="s">
        <v>440</v>
      </c>
      <c r="B342" s="18" t="s">
        <v>141</v>
      </c>
      <c r="C342" s="18" t="s">
        <v>144</v>
      </c>
      <c r="D342" s="18" t="s">
        <v>360</v>
      </c>
      <c r="E342" s="18" t="s">
        <v>443</v>
      </c>
      <c r="F342" s="18">
        <v>853</v>
      </c>
      <c r="G342" s="18"/>
      <c r="H342" s="18">
        <v>295</v>
      </c>
      <c r="I342" s="81"/>
      <c r="J342" s="90">
        <f t="shared" si="75"/>
        <v>467599.01</v>
      </c>
      <c r="K342" s="28"/>
      <c r="L342" s="16"/>
      <c r="M342" s="16">
        <f t="shared" si="76"/>
        <v>467599.01</v>
      </c>
      <c r="N342" s="16">
        <f t="shared" si="76"/>
        <v>467599.01</v>
      </c>
      <c r="O342" s="208">
        <f t="shared" si="73"/>
        <v>100</v>
      </c>
    </row>
    <row r="343" spans="1:15" hidden="1">
      <c r="A343" s="96" t="s">
        <v>448</v>
      </c>
      <c r="B343" s="18"/>
      <c r="C343" s="18"/>
      <c r="D343" s="18"/>
      <c r="E343" s="18"/>
      <c r="F343" s="18"/>
      <c r="G343" s="18"/>
      <c r="H343" s="18"/>
      <c r="I343" s="81"/>
      <c r="J343" s="99">
        <v>467599.01</v>
      </c>
      <c r="K343" s="28"/>
      <c r="L343" s="16"/>
      <c r="M343" s="52">
        <f t="shared" si="74"/>
        <v>467599.01</v>
      </c>
      <c r="N343" s="16">
        <v>467599.01</v>
      </c>
      <c r="O343" s="208">
        <f t="shared" si="73"/>
        <v>100</v>
      </c>
    </row>
    <row r="344" spans="1:15">
      <c r="A344" s="82" t="s">
        <v>449</v>
      </c>
      <c r="B344" s="83" t="s">
        <v>141</v>
      </c>
      <c r="C344" s="12" t="s">
        <v>146</v>
      </c>
      <c r="D344" s="12" t="s">
        <v>0</v>
      </c>
      <c r="E344" s="12" t="s">
        <v>0</v>
      </c>
      <c r="F344" s="12" t="s">
        <v>0</v>
      </c>
      <c r="G344" s="12"/>
      <c r="H344" s="12" t="s">
        <v>0</v>
      </c>
      <c r="I344" s="84" t="s">
        <v>0</v>
      </c>
      <c r="J344" s="44">
        <f>J345</f>
        <v>4589700</v>
      </c>
      <c r="K344" s="28"/>
      <c r="L344" s="16"/>
      <c r="M344" s="23">
        <f>M345</f>
        <v>4589700</v>
      </c>
      <c r="N344" s="23">
        <f>N345</f>
        <v>2183494.4499999997</v>
      </c>
      <c r="O344" s="209">
        <f t="shared" si="73"/>
        <v>47.57379458352397</v>
      </c>
    </row>
    <row r="345" spans="1:15" ht="26">
      <c r="A345" s="82" t="s">
        <v>450</v>
      </c>
      <c r="B345" s="83" t="s">
        <v>141</v>
      </c>
      <c r="C345" s="12" t="s">
        <v>146</v>
      </c>
      <c r="D345" s="12" t="s">
        <v>165</v>
      </c>
      <c r="E345" s="12" t="s">
        <v>0</v>
      </c>
      <c r="F345" s="12" t="s">
        <v>0</v>
      </c>
      <c r="G345" s="12" t="s">
        <v>0</v>
      </c>
      <c r="H345" s="84"/>
      <c r="I345" s="84" t="s">
        <v>0</v>
      </c>
      <c r="J345" s="44">
        <f>J346+J381</f>
        <v>4589700</v>
      </c>
      <c r="K345" s="28"/>
      <c r="L345" s="16"/>
      <c r="M345" s="23">
        <f>M346+M381</f>
        <v>4589700</v>
      </c>
      <c r="N345" s="23">
        <f>N346+N381</f>
        <v>2183494.4499999997</v>
      </c>
      <c r="O345" s="209">
        <f t="shared" si="73"/>
        <v>47.57379458352397</v>
      </c>
    </row>
    <row r="346" spans="1:15">
      <c r="A346" s="85" t="s">
        <v>147</v>
      </c>
      <c r="B346" s="12" t="s">
        <v>141</v>
      </c>
      <c r="C346" s="12" t="s">
        <v>146</v>
      </c>
      <c r="D346" s="12" t="s">
        <v>165</v>
      </c>
      <c r="E346" s="12" t="s">
        <v>148</v>
      </c>
      <c r="F346" s="12" t="s">
        <v>0</v>
      </c>
      <c r="G346" s="12" t="s">
        <v>0</v>
      </c>
      <c r="H346" s="84"/>
      <c r="I346" s="84" t="s">
        <v>0</v>
      </c>
      <c r="J346" s="44">
        <f>J347</f>
        <v>3289700</v>
      </c>
      <c r="K346" s="28"/>
      <c r="L346" s="16"/>
      <c r="M346" s="23">
        <f>M347</f>
        <v>3289700</v>
      </c>
      <c r="N346" s="23">
        <f>N347</f>
        <v>1567964.1099999999</v>
      </c>
      <c r="O346" s="209">
        <f t="shared" si="73"/>
        <v>47.662829741313793</v>
      </c>
    </row>
    <row r="347" spans="1:15">
      <c r="A347" s="85" t="s">
        <v>361</v>
      </c>
      <c r="B347" s="12" t="s">
        <v>141</v>
      </c>
      <c r="C347" s="12" t="s">
        <v>146</v>
      </c>
      <c r="D347" s="12" t="s">
        <v>165</v>
      </c>
      <c r="E347" s="12" t="s">
        <v>362</v>
      </c>
      <c r="F347" s="12" t="s">
        <v>0</v>
      </c>
      <c r="G347" s="12" t="s">
        <v>0</v>
      </c>
      <c r="H347" s="84"/>
      <c r="I347" s="84" t="s">
        <v>0</v>
      </c>
      <c r="J347" s="44">
        <f>J348</f>
        <v>3289700</v>
      </c>
      <c r="K347" s="28"/>
      <c r="L347" s="16"/>
      <c r="M347" s="23">
        <f>M348</f>
        <v>3289700</v>
      </c>
      <c r="N347" s="23">
        <f>N348</f>
        <v>1567964.1099999999</v>
      </c>
      <c r="O347" s="209">
        <f t="shared" si="73"/>
        <v>47.662829741313793</v>
      </c>
    </row>
    <row r="348" spans="1:15" ht="54">
      <c r="A348" s="86" t="s">
        <v>451</v>
      </c>
      <c r="B348" s="87" t="s">
        <v>141</v>
      </c>
      <c r="C348" s="87" t="s">
        <v>146</v>
      </c>
      <c r="D348" s="87" t="s">
        <v>165</v>
      </c>
      <c r="E348" s="87" t="s">
        <v>452</v>
      </c>
      <c r="F348" s="87" t="s">
        <v>0</v>
      </c>
      <c r="G348" s="87" t="s">
        <v>0</v>
      </c>
      <c r="H348" s="88"/>
      <c r="I348" s="88" t="s">
        <v>0</v>
      </c>
      <c r="J348" s="89">
        <f>J349+J360</f>
        <v>3289700</v>
      </c>
      <c r="K348" s="48"/>
      <c r="L348" s="52"/>
      <c r="M348" s="156">
        <f>M349+M360</f>
        <v>3289700</v>
      </c>
      <c r="N348" s="156">
        <f>N349+N360</f>
        <v>1567964.1099999999</v>
      </c>
      <c r="O348" s="209">
        <f t="shared" si="73"/>
        <v>47.662829741313793</v>
      </c>
    </row>
    <row r="349" spans="1:15" ht="78">
      <c r="A349" s="85" t="s">
        <v>153</v>
      </c>
      <c r="B349" s="12" t="s">
        <v>141</v>
      </c>
      <c r="C349" s="12" t="s">
        <v>146</v>
      </c>
      <c r="D349" s="12" t="s">
        <v>165</v>
      </c>
      <c r="E349" s="12" t="s">
        <v>452</v>
      </c>
      <c r="F349" s="12" t="s">
        <v>154</v>
      </c>
      <c r="G349" s="12" t="s">
        <v>0</v>
      </c>
      <c r="H349" s="84"/>
      <c r="I349" s="84" t="s">
        <v>0</v>
      </c>
      <c r="J349" s="44">
        <f>J350</f>
        <v>2945478.34</v>
      </c>
      <c r="K349" s="28"/>
      <c r="L349" s="16"/>
      <c r="M349" s="23">
        <f>M350</f>
        <v>2945478.34</v>
      </c>
      <c r="N349" s="23">
        <f>N350</f>
        <v>1376515.65</v>
      </c>
      <c r="O349" s="209">
        <f t="shared" si="73"/>
        <v>46.733178489440192</v>
      </c>
    </row>
    <row r="350" spans="1:15" ht="26">
      <c r="A350" s="85" t="s">
        <v>155</v>
      </c>
      <c r="B350" s="12" t="s">
        <v>141</v>
      </c>
      <c r="C350" s="12" t="s">
        <v>146</v>
      </c>
      <c r="D350" s="12" t="s">
        <v>165</v>
      </c>
      <c r="E350" s="12" t="s">
        <v>452</v>
      </c>
      <c r="F350" s="12" t="s">
        <v>156</v>
      </c>
      <c r="G350" s="12" t="s">
        <v>0</v>
      </c>
      <c r="H350" s="84"/>
      <c r="I350" s="84" t="s">
        <v>0</v>
      </c>
      <c r="J350" s="44">
        <f>J351+J354+J358</f>
        <v>2945478.34</v>
      </c>
      <c r="K350" s="28"/>
      <c r="L350" s="16"/>
      <c r="M350" s="23">
        <f>M351+M354+M358</f>
        <v>2945478.34</v>
      </c>
      <c r="N350" s="23">
        <f>N351+N354+N358</f>
        <v>1376515.65</v>
      </c>
      <c r="O350" s="209">
        <f t="shared" si="73"/>
        <v>46.733178489440192</v>
      </c>
    </row>
    <row r="351" spans="1:15" ht="26">
      <c r="A351" s="13" t="s">
        <v>157</v>
      </c>
      <c r="B351" s="12" t="s">
        <v>141</v>
      </c>
      <c r="C351" s="12" t="s">
        <v>146</v>
      </c>
      <c r="D351" s="12" t="s">
        <v>165</v>
      </c>
      <c r="E351" s="12" t="s">
        <v>452</v>
      </c>
      <c r="F351" s="12" t="s">
        <v>159</v>
      </c>
      <c r="G351" s="12" t="s">
        <v>0</v>
      </c>
      <c r="H351" s="84"/>
      <c r="I351" s="84" t="s">
        <v>0</v>
      </c>
      <c r="J351" s="44">
        <f>SUM(J352:J353)</f>
        <v>1801519.76</v>
      </c>
      <c r="K351" s="28"/>
      <c r="L351" s="16"/>
      <c r="M351" s="23">
        <f>SUM(M352:M353)</f>
        <v>1801519.76</v>
      </c>
      <c r="N351" s="23">
        <f>SUM(N352:N353)</f>
        <v>1014689.52</v>
      </c>
      <c r="O351" s="209">
        <f t="shared" si="73"/>
        <v>56.324084949254186</v>
      </c>
    </row>
    <row r="352" spans="1:15">
      <c r="A352" s="19" t="s">
        <v>158</v>
      </c>
      <c r="B352" s="18" t="s">
        <v>141</v>
      </c>
      <c r="C352" s="18" t="s">
        <v>146</v>
      </c>
      <c r="D352" s="18" t="s">
        <v>165</v>
      </c>
      <c r="E352" s="18" t="s">
        <v>452</v>
      </c>
      <c r="F352" s="18" t="s">
        <v>159</v>
      </c>
      <c r="G352" s="19" t="s">
        <v>453</v>
      </c>
      <c r="H352" s="161">
        <v>211</v>
      </c>
      <c r="I352" s="162"/>
      <c r="J352" s="103">
        <v>1792019.76</v>
      </c>
      <c r="K352" s="28"/>
      <c r="L352" s="16"/>
      <c r="M352" s="16">
        <f t="shared" si="74"/>
        <v>1792019.76</v>
      </c>
      <c r="N352" s="16">
        <v>1014689.52</v>
      </c>
      <c r="O352" s="208">
        <f t="shared" si="73"/>
        <v>56.622674741041919</v>
      </c>
    </row>
    <row r="353" spans="1:15" ht="26">
      <c r="A353" s="19" t="s">
        <v>199</v>
      </c>
      <c r="B353" s="18" t="s">
        <v>141</v>
      </c>
      <c r="C353" s="18" t="s">
        <v>146</v>
      </c>
      <c r="D353" s="18" t="s">
        <v>165</v>
      </c>
      <c r="E353" s="18" t="s">
        <v>452</v>
      </c>
      <c r="F353" s="18" t="s">
        <v>159</v>
      </c>
      <c r="G353" s="19" t="s">
        <v>453</v>
      </c>
      <c r="H353" s="28">
        <v>266</v>
      </c>
      <c r="I353" s="163"/>
      <c r="J353" s="103">
        <v>9500</v>
      </c>
      <c r="K353" s="28"/>
      <c r="L353" s="16"/>
      <c r="M353" s="16">
        <f t="shared" si="74"/>
        <v>9500</v>
      </c>
      <c r="N353" s="16"/>
      <c r="O353" s="208">
        <f t="shared" si="73"/>
        <v>0</v>
      </c>
    </row>
    <row r="354" spans="1:15">
      <c r="A354" s="91" t="s">
        <v>454</v>
      </c>
      <c r="B354" s="92" t="s">
        <v>141</v>
      </c>
      <c r="C354" s="92" t="s">
        <v>146</v>
      </c>
      <c r="D354" s="92" t="s">
        <v>165</v>
      </c>
      <c r="E354" s="92" t="s">
        <v>452</v>
      </c>
      <c r="F354" s="92">
        <v>122</v>
      </c>
      <c r="G354" s="91"/>
      <c r="H354" s="164"/>
      <c r="I354" s="164"/>
      <c r="J354" s="44">
        <f>SUM(J355:J357)</f>
        <v>612268.61</v>
      </c>
      <c r="K354" s="28"/>
      <c r="L354" s="16"/>
      <c r="M354" s="23">
        <f>SUM(M355:M357)</f>
        <v>612268.61</v>
      </c>
      <c r="N354" s="23">
        <f>SUM(N355:N357)</f>
        <v>105360</v>
      </c>
      <c r="O354" s="209">
        <f t="shared" si="73"/>
        <v>17.208133534724247</v>
      </c>
    </row>
    <row r="355" spans="1:15">
      <c r="A355" s="19" t="s">
        <v>204</v>
      </c>
      <c r="B355" s="18" t="s">
        <v>141</v>
      </c>
      <c r="C355" s="18" t="s">
        <v>146</v>
      </c>
      <c r="D355" s="18" t="s">
        <v>165</v>
      </c>
      <c r="E355" s="18" t="s">
        <v>452</v>
      </c>
      <c r="F355" s="18">
        <v>122</v>
      </c>
      <c r="G355" s="25" t="s">
        <v>453</v>
      </c>
      <c r="H355" s="165">
        <v>212</v>
      </c>
      <c r="I355" s="166">
        <v>1104</v>
      </c>
      <c r="J355" s="103">
        <v>35000</v>
      </c>
      <c r="K355" s="28"/>
      <c r="L355" s="16"/>
      <c r="M355" s="16">
        <f t="shared" si="74"/>
        <v>35000</v>
      </c>
      <c r="N355" s="16">
        <v>2800</v>
      </c>
      <c r="O355" s="208">
        <f t="shared" si="73"/>
        <v>8</v>
      </c>
    </row>
    <row r="356" spans="1:15" ht="26">
      <c r="A356" s="19" t="s">
        <v>208</v>
      </c>
      <c r="B356" s="18" t="s">
        <v>141</v>
      </c>
      <c r="C356" s="18" t="s">
        <v>146</v>
      </c>
      <c r="D356" s="18" t="s">
        <v>165</v>
      </c>
      <c r="E356" s="18" t="s">
        <v>452</v>
      </c>
      <c r="F356" s="18">
        <v>122</v>
      </c>
      <c r="G356" s="25" t="s">
        <v>453</v>
      </c>
      <c r="H356" s="161">
        <v>214</v>
      </c>
      <c r="I356" s="167">
        <v>1101</v>
      </c>
      <c r="J356" s="103">
        <v>382268.61</v>
      </c>
      <c r="K356" s="28"/>
      <c r="L356" s="16"/>
      <c r="M356" s="16">
        <f t="shared" si="74"/>
        <v>382268.61</v>
      </c>
      <c r="N356" s="16">
        <v>89060</v>
      </c>
      <c r="O356" s="208">
        <f t="shared" si="73"/>
        <v>23.297753901373174</v>
      </c>
    </row>
    <row r="357" spans="1:15">
      <c r="A357" s="19" t="s">
        <v>445</v>
      </c>
      <c r="B357" s="18" t="s">
        <v>141</v>
      </c>
      <c r="C357" s="18" t="s">
        <v>146</v>
      </c>
      <c r="D357" s="18" t="s">
        <v>165</v>
      </c>
      <c r="E357" s="18" t="s">
        <v>452</v>
      </c>
      <c r="F357" s="81">
        <v>122</v>
      </c>
      <c r="G357" s="28" t="s">
        <v>453</v>
      </c>
      <c r="H357" s="28">
        <v>226</v>
      </c>
      <c r="I357" s="168">
        <v>1140</v>
      </c>
      <c r="J357" s="103">
        <v>195000</v>
      </c>
      <c r="K357" s="28"/>
      <c r="L357" s="16"/>
      <c r="M357" s="16">
        <f t="shared" si="74"/>
        <v>195000</v>
      </c>
      <c r="N357" s="16">
        <v>13500</v>
      </c>
      <c r="O357" s="208">
        <f t="shared" si="73"/>
        <v>6.9230769230769234</v>
      </c>
    </row>
    <row r="358" spans="1:15" ht="52">
      <c r="A358" s="91" t="s">
        <v>161</v>
      </c>
      <c r="B358" s="92" t="s">
        <v>141</v>
      </c>
      <c r="C358" s="92" t="s">
        <v>146</v>
      </c>
      <c r="D358" s="92" t="s">
        <v>165</v>
      </c>
      <c r="E358" s="92" t="s">
        <v>452</v>
      </c>
      <c r="F358" s="94">
        <v>129</v>
      </c>
      <c r="G358" s="28"/>
      <c r="H358" s="28"/>
      <c r="I358" s="28"/>
      <c r="J358" s="44">
        <f>J359</f>
        <v>531689.97</v>
      </c>
      <c r="K358" s="28"/>
      <c r="L358" s="16"/>
      <c r="M358" s="23">
        <f>M359</f>
        <v>531689.97</v>
      </c>
      <c r="N358" s="23">
        <f>N359</f>
        <v>256466.13</v>
      </c>
      <c r="O358" s="209">
        <f t="shared" si="73"/>
        <v>48.236029353722813</v>
      </c>
    </row>
    <row r="359" spans="1:15">
      <c r="A359" s="19" t="s">
        <v>455</v>
      </c>
      <c r="B359" s="18" t="s">
        <v>141</v>
      </c>
      <c r="C359" s="18" t="s">
        <v>146</v>
      </c>
      <c r="D359" s="18" t="s">
        <v>165</v>
      </c>
      <c r="E359" s="18" t="s">
        <v>452</v>
      </c>
      <c r="F359" s="18">
        <v>129</v>
      </c>
      <c r="G359" s="139" t="s">
        <v>453</v>
      </c>
      <c r="H359" s="165">
        <v>213</v>
      </c>
      <c r="I359" s="169"/>
      <c r="J359" s="103">
        <v>531689.97</v>
      </c>
      <c r="K359" s="28"/>
      <c r="L359" s="16"/>
      <c r="M359" s="16">
        <f t="shared" si="74"/>
        <v>531689.97</v>
      </c>
      <c r="N359" s="16">
        <v>256466.13</v>
      </c>
      <c r="O359" s="208">
        <f t="shared" si="73"/>
        <v>48.236029353722813</v>
      </c>
    </row>
    <row r="360" spans="1:15" ht="26">
      <c r="A360" s="85" t="s">
        <v>174</v>
      </c>
      <c r="B360" s="92" t="s">
        <v>141</v>
      </c>
      <c r="C360" s="92" t="s">
        <v>146</v>
      </c>
      <c r="D360" s="92" t="s">
        <v>165</v>
      </c>
      <c r="E360" s="92" t="s">
        <v>452</v>
      </c>
      <c r="F360" s="92">
        <v>200</v>
      </c>
      <c r="G360" s="164"/>
      <c r="H360" s="37"/>
      <c r="I360" s="170"/>
      <c r="J360" s="44">
        <f>J361</f>
        <v>344221.66000000003</v>
      </c>
      <c r="K360" s="28"/>
      <c r="L360" s="16"/>
      <c r="M360" s="23">
        <f>M361</f>
        <v>344221.66000000003</v>
      </c>
      <c r="N360" s="23">
        <f>N361</f>
        <v>191448.46</v>
      </c>
      <c r="O360" s="209">
        <f t="shared" si="73"/>
        <v>55.617784191732724</v>
      </c>
    </row>
    <row r="361" spans="1:15" ht="39">
      <c r="A361" s="85" t="s">
        <v>176</v>
      </c>
      <c r="B361" s="92" t="s">
        <v>141</v>
      </c>
      <c r="C361" s="92" t="s">
        <v>146</v>
      </c>
      <c r="D361" s="92" t="s">
        <v>165</v>
      </c>
      <c r="E361" s="92" t="s">
        <v>452</v>
      </c>
      <c r="F361" s="92">
        <v>240</v>
      </c>
      <c r="G361" s="164"/>
      <c r="H361" s="37"/>
      <c r="I361" s="170"/>
      <c r="J361" s="44">
        <f>J362+J371</f>
        <v>344221.66000000003</v>
      </c>
      <c r="K361" s="28"/>
      <c r="L361" s="16"/>
      <c r="M361" s="23">
        <f>M362+M371</f>
        <v>344221.66000000003</v>
      </c>
      <c r="N361" s="23">
        <f>N362+N371</f>
        <v>191448.46</v>
      </c>
      <c r="O361" s="209">
        <f t="shared" si="73"/>
        <v>55.617784191732724</v>
      </c>
    </row>
    <row r="362" spans="1:15" ht="39">
      <c r="A362" s="13" t="s">
        <v>221</v>
      </c>
      <c r="B362" s="92" t="s">
        <v>141</v>
      </c>
      <c r="C362" s="92" t="s">
        <v>146</v>
      </c>
      <c r="D362" s="92" t="s">
        <v>165</v>
      </c>
      <c r="E362" s="92" t="s">
        <v>452</v>
      </c>
      <c r="F362" s="92">
        <v>242</v>
      </c>
      <c r="G362" s="164"/>
      <c r="H362" s="37"/>
      <c r="I362" s="170"/>
      <c r="J362" s="44">
        <f>J363+J367</f>
        <v>239533.34</v>
      </c>
      <c r="K362" s="28"/>
      <c r="L362" s="16"/>
      <c r="M362" s="23">
        <f>M363+M367</f>
        <v>239533.34000000003</v>
      </c>
      <c r="N362" s="23">
        <f>N363+N367</f>
        <v>173100</v>
      </c>
      <c r="O362" s="209">
        <f t="shared" si="73"/>
        <v>72.265514270372549</v>
      </c>
    </row>
    <row r="363" spans="1:15">
      <c r="A363" s="19" t="s">
        <v>255</v>
      </c>
      <c r="B363" s="18" t="s">
        <v>141</v>
      </c>
      <c r="C363" s="18" t="s">
        <v>146</v>
      </c>
      <c r="D363" s="18" t="s">
        <v>165</v>
      </c>
      <c r="E363" s="18" t="s">
        <v>452</v>
      </c>
      <c r="F363" s="18">
        <v>242</v>
      </c>
      <c r="G363" s="166"/>
      <c r="H363" s="28">
        <v>310</v>
      </c>
      <c r="I363" s="163"/>
      <c r="J363" s="103">
        <f>J364</f>
        <v>187133.33</v>
      </c>
      <c r="K363" s="28"/>
      <c r="L363" s="16"/>
      <c r="M363" s="16">
        <f>M364</f>
        <v>187133.33000000002</v>
      </c>
      <c r="N363" s="16">
        <f>N364</f>
        <v>138600</v>
      </c>
      <c r="O363" s="208">
        <f t="shared" si="73"/>
        <v>74.064839224525088</v>
      </c>
    </row>
    <row r="364" spans="1:15" ht="26">
      <c r="A364" s="19" t="s">
        <v>257</v>
      </c>
      <c r="B364" s="18" t="s">
        <v>141</v>
      </c>
      <c r="C364" s="18" t="s">
        <v>146</v>
      </c>
      <c r="D364" s="18" t="s">
        <v>165</v>
      </c>
      <c r="E364" s="18" t="s">
        <v>452</v>
      </c>
      <c r="F364" s="18">
        <v>242</v>
      </c>
      <c r="G364" s="139" t="s">
        <v>453</v>
      </c>
      <c r="H364" s="28">
        <v>310</v>
      </c>
      <c r="I364" s="28">
        <v>1116</v>
      </c>
      <c r="J364" s="103">
        <v>187133.33</v>
      </c>
      <c r="K364" s="28"/>
      <c r="L364" s="16"/>
      <c r="M364" s="16">
        <f>SUM(M365:M366)</f>
        <v>187133.33000000002</v>
      </c>
      <c r="N364" s="16">
        <f>SUM(N365:N366)</f>
        <v>138600</v>
      </c>
      <c r="O364" s="208">
        <f t="shared" si="73"/>
        <v>74.064839224525088</v>
      </c>
    </row>
    <row r="365" spans="1:15" s="107" customFormat="1" hidden="1">
      <c r="A365" s="96" t="s">
        <v>456</v>
      </c>
      <c r="B365" s="97"/>
      <c r="C365" s="97"/>
      <c r="D365" s="97"/>
      <c r="E365" s="97"/>
      <c r="F365" s="97"/>
      <c r="G365" s="171"/>
      <c r="H365" s="48"/>
      <c r="I365" s="48"/>
      <c r="J365" s="106">
        <v>138600</v>
      </c>
      <c r="K365" s="48"/>
      <c r="L365" s="52"/>
      <c r="M365" s="52">
        <f t="shared" si="74"/>
        <v>138600</v>
      </c>
      <c r="N365" s="52">
        <v>138600</v>
      </c>
      <c r="O365" s="208">
        <f t="shared" si="73"/>
        <v>100</v>
      </c>
    </row>
    <row r="366" spans="1:15" s="107" customFormat="1" hidden="1">
      <c r="A366" s="96" t="s">
        <v>457</v>
      </c>
      <c r="B366" s="97"/>
      <c r="C366" s="97"/>
      <c r="D366" s="97"/>
      <c r="E366" s="97"/>
      <c r="F366" s="97"/>
      <c r="G366" s="171"/>
      <c r="H366" s="48"/>
      <c r="I366" s="48"/>
      <c r="J366" s="106">
        <v>48533.33</v>
      </c>
      <c r="K366" s="48"/>
      <c r="L366" s="52"/>
      <c r="M366" s="52">
        <f t="shared" si="74"/>
        <v>48533.33</v>
      </c>
      <c r="N366" s="52"/>
      <c r="O366" s="208">
        <f t="shared" si="73"/>
        <v>0</v>
      </c>
    </row>
    <row r="367" spans="1:15">
      <c r="A367" s="19" t="s">
        <v>261</v>
      </c>
      <c r="B367" s="18" t="s">
        <v>141</v>
      </c>
      <c r="C367" s="18" t="s">
        <v>146</v>
      </c>
      <c r="D367" s="18" t="s">
        <v>165</v>
      </c>
      <c r="E367" s="18" t="s">
        <v>452</v>
      </c>
      <c r="F367" s="18">
        <v>242</v>
      </c>
      <c r="G367" s="166"/>
      <c r="H367" s="28">
        <v>340</v>
      </c>
      <c r="I367" s="28"/>
      <c r="J367" s="103">
        <f>J368</f>
        <v>52400.01</v>
      </c>
      <c r="K367" s="28"/>
      <c r="L367" s="16"/>
      <c r="M367" s="16">
        <f>M368</f>
        <v>52400.009999999995</v>
      </c>
      <c r="N367" s="16">
        <f>N368</f>
        <v>34500</v>
      </c>
      <c r="O367" s="208">
        <f t="shared" si="73"/>
        <v>65.839682091663732</v>
      </c>
    </row>
    <row r="368" spans="1:15" ht="26">
      <c r="A368" s="19" t="s">
        <v>262</v>
      </c>
      <c r="B368" s="18" t="s">
        <v>141</v>
      </c>
      <c r="C368" s="18" t="s">
        <v>146</v>
      </c>
      <c r="D368" s="18" t="s">
        <v>165</v>
      </c>
      <c r="E368" s="18" t="s">
        <v>452</v>
      </c>
      <c r="F368" s="18">
        <v>242</v>
      </c>
      <c r="G368" s="139" t="s">
        <v>453</v>
      </c>
      <c r="H368" s="28">
        <v>346</v>
      </c>
      <c r="I368" s="28">
        <v>1123</v>
      </c>
      <c r="J368" s="103">
        <v>52400.01</v>
      </c>
      <c r="K368" s="28"/>
      <c r="L368" s="16"/>
      <c r="M368" s="16">
        <f>SUM(M369:M370)</f>
        <v>52400.009999999995</v>
      </c>
      <c r="N368" s="16">
        <f>SUM(N369:N370)</f>
        <v>34500</v>
      </c>
      <c r="O368" s="208">
        <f t="shared" si="73"/>
        <v>65.839682091663732</v>
      </c>
    </row>
    <row r="369" spans="1:15" s="107" customFormat="1" hidden="1">
      <c r="A369" s="96" t="s">
        <v>456</v>
      </c>
      <c r="B369" s="97"/>
      <c r="C369" s="97"/>
      <c r="D369" s="97"/>
      <c r="E369" s="97"/>
      <c r="F369" s="97"/>
      <c r="G369" s="171"/>
      <c r="H369" s="48"/>
      <c r="I369" s="48"/>
      <c r="J369" s="106">
        <v>34500</v>
      </c>
      <c r="K369" s="48"/>
      <c r="L369" s="52"/>
      <c r="M369" s="52">
        <f t="shared" si="74"/>
        <v>34500</v>
      </c>
      <c r="N369" s="52">
        <v>34500</v>
      </c>
      <c r="O369" s="208">
        <f t="shared" si="73"/>
        <v>100</v>
      </c>
    </row>
    <row r="370" spans="1:15" s="107" customFormat="1" hidden="1">
      <c r="A370" s="96" t="s">
        <v>457</v>
      </c>
      <c r="B370" s="97"/>
      <c r="C370" s="97"/>
      <c r="D370" s="97"/>
      <c r="E370" s="97"/>
      <c r="F370" s="97"/>
      <c r="G370" s="171"/>
      <c r="H370" s="48"/>
      <c r="I370" s="48"/>
      <c r="J370" s="106">
        <v>17900.009999999998</v>
      </c>
      <c r="K370" s="48"/>
      <c r="L370" s="52"/>
      <c r="M370" s="52">
        <f t="shared" si="74"/>
        <v>17900.009999999998</v>
      </c>
      <c r="N370" s="52"/>
      <c r="O370" s="208">
        <f t="shared" si="73"/>
        <v>0</v>
      </c>
    </row>
    <row r="371" spans="1:15" ht="39">
      <c r="A371" s="13" t="s">
        <v>178</v>
      </c>
      <c r="B371" s="92" t="s">
        <v>141</v>
      </c>
      <c r="C371" s="92" t="s">
        <v>146</v>
      </c>
      <c r="D371" s="92" t="s">
        <v>165</v>
      </c>
      <c r="E371" s="92" t="s">
        <v>452</v>
      </c>
      <c r="F371" s="92">
        <v>244</v>
      </c>
      <c r="G371" s="164"/>
      <c r="H371" s="37"/>
      <c r="I371" s="170"/>
      <c r="J371" s="44">
        <f>J372+J376</f>
        <v>104688.32000000001</v>
      </c>
      <c r="K371" s="28"/>
      <c r="L371" s="16"/>
      <c r="M371" s="23">
        <f>M372+M376</f>
        <v>104688.32000000001</v>
      </c>
      <c r="N371" s="23">
        <f>N372+N376</f>
        <v>18348.46</v>
      </c>
      <c r="O371" s="209">
        <f t="shared" si="73"/>
        <v>17.52674988002482</v>
      </c>
    </row>
    <row r="372" spans="1:15">
      <c r="A372" s="19" t="s">
        <v>255</v>
      </c>
      <c r="B372" s="18" t="s">
        <v>141</v>
      </c>
      <c r="C372" s="18" t="s">
        <v>146</v>
      </c>
      <c r="D372" s="18" t="s">
        <v>165</v>
      </c>
      <c r="E372" s="18" t="s">
        <v>452</v>
      </c>
      <c r="F372" s="18">
        <v>244</v>
      </c>
      <c r="G372" s="166"/>
      <c r="H372" s="28">
        <v>310</v>
      </c>
      <c r="I372" s="163"/>
      <c r="J372" s="103">
        <f>J373</f>
        <v>24533.33</v>
      </c>
      <c r="K372" s="28"/>
      <c r="L372" s="16"/>
      <c r="M372" s="16">
        <f>M373</f>
        <v>24533.329999999998</v>
      </c>
      <c r="N372" s="16">
        <f>N373</f>
        <v>18348.46</v>
      </c>
      <c r="O372" s="208">
        <f t="shared" si="73"/>
        <v>74.789928639935951</v>
      </c>
    </row>
    <row r="373" spans="1:15" ht="26">
      <c r="A373" s="19" t="s">
        <v>257</v>
      </c>
      <c r="B373" s="18" t="s">
        <v>141</v>
      </c>
      <c r="C373" s="18" t="s">
        <v>146</v>
      </c>
      <c r="D373" s="18" t="s">
        <v>165</v>
      </c>
      <c r="E373" s="18" t="s">
        <v>452</v>
      </c>
      <c r="F373" s="18">
        <v>244</v>
      </c>
      <c r="G373" s="139" t="s">
        <v>453</v>
      </c>
      <c r="H373" s="28">
        <v>310</v>
      </c>
      <c r="I373" s="28">
        <v>1116</v>
      </c>
      <c r="J373" s="103">
        <v>24533.33</v>
      </c>
      <c r="K373" s="28"/>
      <c r="L373" s="16"/>
      <c r="M373" s="16">
        <f>SUM(M374:M375)</f>
        <v>24533.329999999998</v>
      </c>
      <c r="N373" s="16">
        <f>SUM(N374:N375)</f>
        <v>18348.46</v>
      </c>
      <c r="O373" s="208">
        <f t="shared" si="73"/>
        <v>74.789928639935951</v>
      </c>
    </row>
    <row r="374" spans="1:15" s="107" customFormat="1" hidden="1">
      <c r="A374" s="96" t="s">
        <v>456</v>
      </c>
      <c r="B374" s="97"/>
      <c r="C374" s="97"/>
      <c r="D374" s="97"/>
      <c r="E374" s="97"/>
      <c r="F374" s="97"/>
      <c r="G374" s="171"/>
      <c r="H374" s="48"/>
      <c r="I374" s="48"/>
      <c r="J374" s="106">
        <v>18348.46</v>
      </c>
      <c r="K374" s="48"/>
      <c r="L374" s="52"/>
      <c r="M374" s="16">
        <f t="shared" si="74"/>
        <v>18348.46</v>
      </c>
      <c r="N374" s="52">
        <v>18348.46</v>
      </c>
      <c r="O374" s="208">
        <f t="shared" si="73"/>
        <v>100</v>
      </c>
    </row>
    <row r="375" spans="1:15" s="107" customFormat="1" hidden="1">
      <c r="A375" s="96" t="s">
        <v>457</v>
      </c>
      <c r="B375" s="97"/>
      <c r="C375" s="97"/>
      <c r="D375" s="97"/>
      <c r="E375" s="97"/>
      <c r="F375" s="97"/>
      <c r="G375" s="171"/>
      <c r="H375" s="48"/>
      <c r="I375" s="48"/>
      <c r="J375" s="106">
        <v>6184.87</v>
      </c>
      <c r="K375" s="48"/>
      <c r="L375" s="52"/>
      <c r="M375" s="16">
        <f t="shared" si="74"/>
        <v>6184.87</v>
      </c>
      <c r="N375" s="52"/>
      <c r="O375" s="208">
        <f t="shared" si="73"/>
        <v>0</v>
      </c>
    </row>
    <row r="376" spans="1:15">
      <c r="A376" s="19" t="s">
        <v>261</v>
      </c>
      <c r="B376" s="18" t="s">
        <v>141</v>
      </c>
      <c r="C376" s="18" t="s">
        <v>146</v>
      </c>
      <c r="D376" s="18" t="s">
        <v>165</v>
      </c>
      <c r="E376" s="18" t="s">
        <v>452</v>
      </c>
      <c r="F376" s="18">
        <v>244</v>
      </c>
      <c r="G376" s="166"/>
      <c r="H376" s="28">
        <v>340</v>
      </c>
      <c r="I376" s="28"/>
      <c r="J376" s="103">
        <f>J377</f>
        <v>80154.990000000005</v>
      </c>
      <c r="K376" s="28"/>
      <c r="L376" s="16"/>
      <c r="M376" s="16">
        <f>M377</f>
        <v>80154.990000000005</v>
      </c>
      <c r="N376" s="16">
        <f>N377</f>
        <v>0</v>
      </c>
      <c r="O376" s="208">
        <f t="shared" si="73"/>
        <v>0</v>
      </c>
    </row>
    <row r="377" spans="1:15" ht="26">
      <c r="A377" s="19" t="s">
        <v>262</v>
      </c>
      <c r="B377" s="18" t="s">
        <v>141</v>
      </c>
      <c r="C377" s="18" t="s">
        <v>146</v>
      </c>
      <c r="D377" s="18" t="s">
        <v>165</v>
      </c>
      <c r="E377" s="18" t="s">
        <v>452</v>
      </c>
      <c r="F377" s="18">
        <v>244</v>
      </c>
      <c r="G377" s="139" t="s">
        <v>453</v>
      </c>
      <c r="H377" s="28">
        <v>346</v>
      </c>
      <c r="I377" s="28">
        <v>1123</v>
      </c>
      <c r="J377" s="103">
        <f>SUM(J378:J379)</f>
        <v>80154.990000000005</v>
      </c>
      <c r="K377" s="28"/>
      <c r="L377" s="16"/>
      <c r="M377" s="16">
        <f>SUM(M378:M380)</f>
        <v>80154.990000000005</v>
      </c>
      <c r="N377" s="16">
        <f>SUM(N378:N380)</f>
        <v>0</v>
      </c>
      <c r="O377" s="208">
        <f t="shared" si="73"/>
        <v>0</v>
      </c>
    </row>
    <row r="378" spans="1:15" hidden="1">
      <c r="A378" s="96" t="s">
        <v>458</v>
      </c>
      <c r="B378" s="97"/>
      <c r="C378" s="97"/>
      <c r="D378" s="97"/>
      <c r="E378" s="97"/>
      <c r="F378" s="142"/>
      <c r="G378" s="172"/>
      <c r="H378" s="145"/>
      <c r="I378" s="145"/>
      <c r="J378" s="106">
        <v>57821.66</v>
      </c>
      <c r="K378" s="28"/>
      <c r="L378" s="16"/>
      <c r="M378" s="52">
        <f t="shared" si="74"/>
        <v>57821.66</v>
      </c>
      <c r="N378" s="16"/>
      <c r="O378" s="208">
        <f t="shared" si="73"/>
        <v>0</v>
      </c>
    </row>
    <row r="379" spans="1:15" hidden="1">
      <c r="A379" s="96" t="s">
        <v>459</v>
      </c>
      <c r="B379" s="97"/>
      <c r="C379" s="97"/>
      <c r="D379" s="97"/>
      <c r="E379" s="98"/>
      <c r="F379" s="147"/>
      <c r="G379" s="48"/>
      <c r="H379" s="48"/>
      <c r="I379" s="48"/>
      <c r="J379" s="106">
        <v>22333.33</v>
      </c>
      <c r="K379" s="28"/>
      <c r="L379" s="16"/>
      <c r="M379" s="52">
        <v>20964</v>
      </c>
      <c r="N379" s="16"/>
      <c r="O379" s="208">
        <f t="shared" si="73"/>
        <v>0</v>
      </c>
    </row>
    <row r="380" spans="1:15" hidden="1">
      <c r="A380" s="96" t="s">
        <v>457</v>
      </c>
      <c r="B380" s="97"/>
      <c r="C380" s="97"/>
      <c r="D380" s="97"/>
      <c r="E380" s="98"/>
      <c r="F380" s="147"/>
      <c r="G380" s="48"/>
      <c r="H380" s="48"/>
      <c r="I380" s="48"/>
      <c r="J380" s="106"/>
      <c r="K380" s="28"/>
      <c r="L380" s="16"/>
      <c r="M380" s="52">
        <v>1369.33</v>
      </c>
      <c r="N380" s="16"/>
      <c r="O380" s="208">
        <f t="shared" si="73"/>
        <v>0</v>
      </c>
    </row>
    <row r="381" spans="1:15">
      <c r="A381" s="85" t="s">
        <v>147</v>
      </c>
      <c r="B381" s="12" t="s">
        <v>141</v>
      </c>
      <c r="C381" s="12" t="s">
        <v>146</v>
      </c>
      <c r="D381" s="12" t="s">
        <v>165</v>
      </c>
      <c r="E381" s="12" t="s">
        <v>148</v>
      </c>
      <c r="F381" s="42" t="s">
        <v>0</v>
      </c>
      <c r="G381" s="42"/>
      <c r="H381" s="42" t="s">
        <v>0</v>
      </c>
      <c r="I381" s="134" t="s">
        <v>0</v>
      </c>
      <c r="J381" s="44">
        <f t="shared" ref="J381:J384" si="77">J382</f>
        <v>1300000</v>
      </c>
      <c r="K381" s="28"/>
      <c r="L381" s="16"/>
      <c r="M381" s="23">
        <f t="shared" ref="M381:N384" si="78">M382</f>
        <v>1300000</v>
      </c>
      <c r="N381" s="23">
        <f t="shared" si="78"/>
        <v>615530.34</v>
      </c>
      <c r="O381" s="209">
        <f t="shared" si="73"/>
        <v>47.348487692307692</v>
      </c>
    </row>
    <row r="382" spans="1:15">
      <c r="A382" s="85" t="s">
        <v>361</v>
      </c>
      <c r="B382" s="12" t="s">
        <v>141</v>
      </c>
      <c r="C382" s="12" t="s">
        <v>146</v>
      </c>
      <c r="D382" s="12" t="s">
        <v>165</v>
      </c>
      <c r="E382" s="12" t="s">
        <v>362</v>
      </c>
      <c r="F382" s="12" t="s">
        <v>0</v>
      </c>
      <c r="G382" s="12"/>
      <c r="H382" s="12" t="s">
        <v>0</v>
      </c>
      <c r="I382" s="84" t="s">
        <v>0</v>
      </c>
      <c r="J382" s="44">
        <f t="shared" si="77"/>
        <v>1300000</v>
      </c>
      <c r="K382" s="28"/>
      <c r="L382" s="16"/>
      <c r="M382" s="23">
        <f t="shared" si="78"/>
        <v>1300000</v>
      </c>
      <c r="N382" s="23">
        <f t="shared" si="78"/>
        <v>615530.34</v>
      </c>
      <c r="O382" s="209">
        <f t="shared" si="73"/>
        <v>47.348487692307692</v>
      </c>
    </row>
    <row r="383" spans="1:15" ht="27">
      <c r="A383" s="159" t="s">
        <v>442</v>
      </c>
      <c r="B383" s="87" t="s">
        <v>141</v>
      </c>
      <c r="C383" s="87" t="s">
        <v>146</v>
      </c>
      <c r="D383" s="87" t="s">
        <v>165</v>
      </c>
      <c r="E383" s="122" t="s">
        <v>443</v>
      </c>
      <c r="F383" s="87" t="s">
        <v>0</v>
      </c>
      <c r="G383" s="87"/>
      <c r="H383" s="87" t="s">
        <v>0</v>
      </c>
      <c r="I383" s="88" t="s">
        <v>0</v>
      </c>
      <c r="J383" s="89">
        <f t="shared" si="77"/>
        <v>1300000</v>
      </c>
      <c r="K383" s="28"/>
      <c r="L383" s="16"/>
      <c r="M383" s="156">
        <f t="shared" si="78"/>
        <v>1300000</v>
      </c>
      <c r="N383" s="156">
        <f t="shared" si="78"/>
        <v>615530.34</v>
      </c>
      <c r="O383" s="209">
        <f t="shared" si="73"/>
        <v>47.348487692307692</v>
      </c>
    </row>
    <row r="384" spans="1:15" ht="78">
      <c r="A384" s="85" t="s">
        <v>153</v>
      </c>
      <c r="B384" s="12" t="s">
        <v>141</v>
      </c>
      <c r="C384" s="12" t="s">
        <v>146</v>
      </c>
      <c r="D384" s="12" t="s">
        <v>165</v>
      </c>
      <c r="E384" s="92" t="s">
        <v>443</v>
      </c>
      <c r="F384" s="12" t="s">
        <v>154</v>
      </c>
      <c r="G384" s="12"/>
      <c r="H384" s="12" t="s">
        <v>0</v>
      </c>
      <c r="I384" s="84" t="s">
        <v>0</v>
      </c>
      <c r="J384" s="44">
        <f t="shared" si="77"/>
        <v>1300000</v>
      </c>
      <c r="K384" s="28"/>
      <c r="L384" s="16"/>
      <c r="M384" s="23">
        <f t="shared" si="78"/>
        <v>1300000</v>
      </c>
      <c r="N384" s="23">
        <f t="shared" si="78"/>
        <v>615530.34</v>
      </c>
      <c r="O384" s="209">
        <f t="shared" si="73"/>
        <v>47.348487692307692</v>
      </c>
    </row>
    <row r="385" spans="1:15" ht="26">
      <c r="A385" s="85" t="s">
        <v>155</v>
      </c>
      <c r="B385" s="12" t="s">
        <v>141</v>
      </c>
      <c r="C385" s="12" t="s">
        <v>146</v>
      </c>
      <c r="D385" s="12" t="s">
        <v>165</v>
      </c>
      <c r="E385" s="92" t="s">
        <v>443</v>
      </c>
      <c r="F385" s="12" t="s">
        <v>156</v>
      </c>
      <c r="G385" s="12"/>
      <c r="H385" s="12" t="s">
        <v>0</v>
      </c>
      <c r="I385" s="84" t="s">
        <v>0</v>
      </c>
      <c r="J385" s="44">
        <f>J386+J389</f>
        <v>1300000</v>
      </c>
      <c r="K385" s="28"/>
      <c r="L385" s="16"/>
      <c r="M385" s="23">
        <f>M386+M389</f>
        <v>1300000</v>
      </c>
      <c r="N385" s="23">
        <f>N386+N389</f>
        <v>615530.34</v>
      </c>
      <c r="O385" s="209">
        <f t="shared" si="73"/>
        <v>47.348487692307692</v>
      </c>
    </row>
    <row r="386" spans="1:15" ht="26">
      <c r="A386" s="13" t="s">
        <v>157</v>
      </c>
      <c r="B386" s="12" t="s">
        <v>141</v>
      </c>
      <c r="C386" s="12" t="s">
        <v>146</v>
      </c>
      <c r="D386" s="12" t="s">
        <v>165</v>
      </c>
      <c r="E386" s="92" t="s">
        <v>443</v>
      </c>
      <c r="F386" s="12" t="s">
        <v>159</v>
      </c>
      <c r="G386" s="12"/>
      <c r="H386" s="12" t="s">
        <v>0</v>
      </c>
      <c r="I386" s="84" t="s">
        <v>0</v>
      </c>
      <c r="J386" s="44">
        <f>SUM(J387:J388)</f>
        <v>1003213.9</v>
      </c>
      <c r="K386" s="28"/>
      <c r="L386" s="16"/>
      <c r="M386" s="23">
        <f>SUM(M387:M388)</f>
        <v>1003213.9</v>
      </c>
      <c r="N386" s="23">
        <f>SUM(N387:N388)</f>
        <v>492950.29</v>
      </c>
      <c r="O386" s="209">
        <f t="shared" si="73"/>
        <v>49.137107251005993</v>
      </c>
    </row>
    <row r="387" spans="1:15">
      <c r="A387" s="19" t="s">
        <v>158</v>
      </c>
      <c r="B387" s="18" t="s">
        <v>141</v>
      </c>
      <c r="C387" s="18" t="s">
        <v>146</v>
      </c>
      <c r="D387" s="18" t="s">
        <v>165</v>
      </c>
      <c r="E387" s="18" t="s">
        <v>443</v>
      </c>
      <c r="F387" s="18" t="s">
        <v>159</v>
      </c>
      <c r="G387" s="18"/>
      <c r="H387" s="18" t="s">
        <v>160</v>
      </c>
      <c r="I387" s="81" t="s">
        <v>0</v>
      </c>
      <c r="J387" s="90">
        <v>998463.9</v>
      </c>
      <c r="K387" s="28"/>
      <c r="L387" s="16"/>
      <c r="M387" s="16">
        <f t="shared" si="74"/>
        <v>998463.9</v>
      </c>
      <c r="N387" s="16">
        <v>492950.29</v>
      </c>
      <c r="O387" s="208">
        <f t="shared" si="73"/>
        <v>49.370867589704545</v>
      </c>
    </row>
    <row r="388" spans="1:15" ht="26">
      <c r="A388" s="19" t="s">
        <v>199</v>
      </c>
      <c r="B388" s="18" t="s">
        <v>141</v>
      </c>
      <c r="C388" s="18" t="s">
        <v>146</v>
      </c>
      <c r="D388" s="18" t="s">
        <v>165</v>
      </c>
      <c r="E388" s="18" t="s">
        <v>443</v>
      </c>
      <c r="F388" s="18" t="s">
        <v>159</v>
      </c>
      <c r="G388" s="18"/>
      <c r="H388" s="18">
        <v>266</v>
      </c>
      <c r="I388" s="81"/>
      <c r="J388" s="90">
        <v>4750</v>
      </c>
      <c r="K388" s="28"/>
      <c r="L388" s="16"/>
      <c r="M388" s="16">
        <f t="shared" si="74"/>
        <v>4750</v>
      </c>
      <c r="N388" s="16"/>
      <c r="O388" s="208">
        <f t="shared" si="73"/>
        <v>0</v>
      </c>
    </row>
    <row r="389" spans="1:15" ht="52">
      <c r="A389" s="91" t="s">
        <v>161</v>
      </c>
      <c r="B389" s="12" t="s">
        <v>141</v>
      </c>
      <c r="C389" s="12" t="s">
        <v>146</v>
      </c>
      <c r="D389" s="12" t="s">
        <v>165</v>
      </c>
      <c r="E389" s="92" t="s">
        <v>443</v>
      </c>
      <c r="F389" s="92">
        <v>129</v>
      </c>
      <c r="G389" s="92"/>
      <c r="H389" s="92"/>
      <c r="I389" s="94"/>
      <c r="J389" s="66">
        <f>J390</f>
        <v>296786.09999999998</v>
      </c>
      <c r="K389" s="28"/>
      <c r="L389" s="16"/>
      <c r="M389" s="23">
        <f>M390</f>
        <v>296786.09999999998</v>
      </c>
      <c r="N389" s="23">
        <f>N390</f>
        <v>122580.05</v>
      </c>
      <c r="O389" s="209">
        <f t="shared" si="73"/>
        <v>41.30249024465769</v>
      </c>
    </row>
    <row r="390" spans="1:15">
      <c r="A390" s="19" t="s">
        <v>455</v>
      </c>
      <c r="B390" s="18" t="s">
        <v>141</v>
      </c>
      <c r="C390" s="18" t="s">
        <v>146</v>
      </c>
      <c r="D390" s="18" t="s">
        <v>165</v>
      </c>
      <c r="E390" s="18" t="s">
        <v>443</v>
      </c>
      <c r="F390" s="18">
        <v>129</v>
      </c>
      <c r="G390" s="18"/>
      <c r="H390" s="18" t="s">
        <v>163</v>
      </c>
      <c r="I390" s="81" t="s">
        <v>0</v>
      </c>
      <c r="J390" s="90">
        <v>296786.09999999998</v>
      </c>
      <c r="K390" s="28"/>
      <c r="L390" s="16"/>
      <c r="M390" s="16">
        <f t="shared" si="74"/>
        <v>296786.09999999998</v>
      </c>
      <c r="N390" s="16">
        <v>122580.05</v>
      </c>
      <c r="O390" s="208">
        <f t="shared" si="73"/>
        <v>41.30249024465769</v>
      </c>
    </row>
    <row r="391" spans="1:15" ht="39">
      <c r="A391" s="82" t="s">
        <v>460</v>
      </c>
      <c r="B391" s="83" t="s">
        <v>141</v>
      </c>
      <c r="C391" s="12" t="s">
        <v>165</v>
      </c>
      <c r="D391" s="12" t="s">
        <v>0</v>
      </c>
      <c r="E391" s="12" t="s">
        <v>0</v>
      </c>
      <c r="F391" s="12" t="s">
        <v>0</v>
      </c>
      <c r="G391" s="12"/>
      <c r="H391" s="12" t="s">
        <v>0</v>
      </c>
      <c r="I391" s="84" t="s">
        <v>0</v>
      </c>
      <c r="J391" s="44">
        <f>J392+J407+J425</f>
        <v>319709.41000000003</v>
      </c>
      <c r="K391" s="44">
        <f>K392+K407+K425</f>
        <v>0</v>
      </c>
      <c r="L391" s="44">
        <f>L392+L407+L425</f>
        <v>0</v>
      </c>
      <c r="M391" s="44">
        <f>M392+M407+M425</f>
        <v>319709.41000000003</v>
      </c>
      <c r="N391" s="44">
        <f>N392+N407+N425</f>
        <v>79920</v>
      </c>
      <c r="O391" s="209">
        <f t="shared" si="73"/>
        <v>24.997700255366269</v>
      </c>
    </row>
    <row r="392" spans="1:15">
      <c r="A392" s="82" t="s">
        <v>461</v>
      </c>
      <c r="B392" s="83" t="s">
        <v>141</v>
      </c>
      <c r="C392" s="12" t="s">
        <v>165</v>
      </c>
      <c r="D392" s="12" t="s">
        <v>198</v>
      </c>
      <c r="E392" s="12" t="s">
        <v>0</v>
      </c>
      <c r="F392" s="12" t="s">
        <v>0</v>
      </c>
      <c r="G392" s="12"/>
      <c r="H392" s="12" t="s">
        <v>0</v>
      </c>
      <c r="I392" s="84" t="s">
        <v>0</v>
      </c>
      <c r="J392" s="44">
        <f t="shared" ref="J392:N399" si="79">J393</f>
        <v>79920</v>
      </c>
      <c r="K392" s="44">
        <f t="shared" si="79"/>
        <v>0</v>
      </c>
      <c r="L392" s="44">
        <f t="shared" si="79"/>
        <v>0</v>
      </c>
      <c r="M392" s="44">
        <f t="shared" si="79"/>
        <v>79920</v>
      </c>
      <c r="N392" s="44">
        <f t="shared" si="79"/>
        <v>79920</v>
      </c>
      <c r="O392" s="209">
        <f t="shared" si="73"/>
        <v>100</v>
      </c>
    </row>
    <row r="393" spans="1:15">
      <c r="A393" s="85" t="s">
        <v>147</v>
      </c>
      <c r="B393" s="12" t="s">
        <v>141</v>
      </c>
      <c r="C393" s="12" t="s">
        <v>165</v>
      </c>
      <c r="D393" s="12" t="s">
        <v>198</v>
      </c>
      <c r="E393" s="12" t="s">
        <v>148</v>
      </c>
      <c r="F393" s="12" t="s">
        <v>0</v>
      </c>
      <c r="G393" s="12"/>
      <c r="H393" s="12" t="s">
        <v>0</v>
      </c>
      <c r="I393" s="84" t="s">
        <v>0</v>
      </c>
      <c r="J393" s="44">
        <f t="shared" si="79"/>
        <v>79920</v>
      </c>
      <c r="K393" s="44">
        <f t="shared" si="79"/>
        <v>0</v>
      </c>
      <c r="L393" s="44">
        <f t="shared" si="79"/>
        <v>0</v>
      </c>
      <c r="M393" s="44">
        <f t="shared" si="79"/>
        <v>79920</v>
      </c>
      <c r="N393" s="44">
        <f t="shared" si="79"/>
        <v>79920</v>
      </c>
      <c r="O393" s="209">
        <f t="shared" si="73"/>
        <v>100</v>
      </c>
    </row>
    <row r="394" spans="1:15">
      <c r="A394" s="85" t="s">
        <v>361</v>
      </c>
      <c r="B394" s="12" t="s">
        <v>141</v>
      </c>
      <c r="C394" s="12" t="s">
        <v>165</v>
      </c>
      <c r="D394" s="12" t="s">
        <v>198</v>
      </c>
      <c r="E394" s="12" t="s">
        <v>362</v>
      </c>
      <c r="F394" s="12" t="s">
        <v>0</v>
      </c>
      <c r="G394" s="12"/>
      <c r="H394" s="12" t="s">
        <v>0</v>
      </c>
      <c r="I394" s="84" t="s">
        <v>0</v>
      </c>
      <c r="J394" s="44">
        <f t="shared" si="79"/>
        <v>79920</v>
      </c>
      <c r="K394" s="44">
        <f t="shared" si="79"/>
        <v>0</v>
      </c>
      <c r="L394" s="44">
        <f t="shared" si="79"/>
        <v>0</v>
      </c>
      <c r="M394" s="44">
        <f t="shared" si="79"/>
        <v>79920</v>
      </c>
      <c r="N394" s="44">
        <f t="shared" si="79"/>
        <v>79920</v>
      </c>
      <c r="O394" s="209">
        <f t="shared" ref="O394:O457" si="80">N394/M394*100</f>
        <v>100</v>
      </c>
    </row>
    <row r="395" spans="1:15" ht="40.5">
      <c r="A395" s="86" t="s">
        <v>462</v>
      </c>
      <c r="B395" s="87" t="s">
        <v>141</v>
      </c>
      <c r="C395" s="87" t="s">
        <v>165</v>
      </c>
      <c r="D395" s="87" t="s">
        <v>198</v>
      </c>
      <c r="E395" s="87" t="s">
        <v>463</v>
      </c>
      <c r="F395" s="87" t="s">
        <v>0</v>
      </c>
      <c r="G395" s="87"/>
      <c r="H395" s="87" t="s">
        <v>0</v>
      </c>
      <c r="I395" s="88" t="s">
        <v>0</v>
      </c>
      <c r="J395" s="89">
        <f t="shared" si="79"/>
        <v>79920</v>
      </c>
      <c r="K395" s="89">
        <f t="shared" si="79"/>
        <v>0</v>
      </c>
      <c r="L395" s="89">
        <f t="shared" si="79"/>
        <v>0</v>
      </c>
      <c r="M395" s="89">
        <f t="shared" si="79"/>
        <v>79920</v>
      </c>
      <c r="N395" s="89">
        <f t="shared" si="79"/>
        <v>79920</v>
      </c>
      <c r="O395" s="209">
        <f t="shared" si="80"/>
        <v>100</v>
      </c>
    </row>
    <row r="396" spans="1:15" ht="26">
      <c r="A396" s="85" t="s">
        <v>174</v>
      </c>
      <c r="B396" s="12" t="s">
        <v>141</v>
      </c>
      <c r="C396" s="12" t="s">
        <v>165</v>
      </c>
      <c r="D396" s="12" t="s">
        <v>198</v>
      </c>
      <c r="E396" s="12" t="s">
        <v>463</v>
      </c>
      <c r="F396" s="12" t="s">
        <v>175</v>
      </c>
      <c r="G396" s="12"/>
      <c r="H396" s="12" t="s">
        <v>0</v>
      </c>
      <c r="I396" s="84" t="s">
        <v>0</v>
      </c>
      <c r="J396" s="44">
        <f t="shared" si="79"/>
        <v>79920</v>
      </c>
      <c r="K396" s="44">
        <f t="shared" si="79"/>
        <v>0</v>
      </c>
      <c r="L396" s="44">
        <f t="shared" si="79"/>
        <v>0</v>
      </c>
      <c r="M396" s="44">
        <f t="shared" si="79"/>
        <v>79920</v>
      </c>
      <c r="N396" s="44">
        <f t="shared" si="79"/>
        <v>79920</v>
      </c>
      <c r="O396" s="209">
        <f t="shared" si="80"/>
        <v>100</v>
      </c>
    </row>
    <row r="397" spans="1:15" ht="39">
      <c r="A397" s="85" t="s">
        <v>176</v>
      </c>
      <c r="B397" s="12" t="s">
        <v>141</v>
      </c>
      <c r="C397" s="12" t="s">
        <v>165</v>
      </c>
      <c r="D397" s="12" t="s">
        <v>198</v>
      </c>
      <c r="E397" s="12" t="s">
        <v>463</v>
      </c>
      <c r="F397" s="12" t="s">
        <v>177</v>
      </c>
      <c r="G397" s="12"/>
      <c r="H397" s="12" t="s">
        <v>0</v>
      </c>
      <c r="I397" s="84" t="s">
        <v>0</v>
      </c>
      <c r="J397" s="44">
        <f t="shared" si="79"/>
        <v>79920</v>
      </c>
      <c r="K397" s="44">
        <f t="shared" si="79"/>
        <v>0</v>
      </c>
      <c r="L397" s="44">
        <f t="shared" si="79"/>
        <v>0</v>
      </c>
      <c r="M397" s="44">
        <f t="shared" si="79"/>
        <v>79920</v>
      </c>
      <c r="N397" s="44">
        <f t="shared" si="79"/>
        <v>79920</v>
      </c>
      <c r="O397" s="209">
        <f t="shared" si="80"/>
        <v>100</v>
      </c>
    </row>
    <row r="398" spans="1:15" ht="39">
      <c r="A398" s="13" t="s">
        <v>178</v>
      </c>
      <c r="B398" s="12" t="s">
        <v>141</v>
      </c>
      <c r="C398" s="12" t="s">
        <v>165</v>
      </c>
      <c r="D398" s="12" t="s">
        <v>198</v>
      </c>
      <c r="E398" s="12" t="s">
        <v>463</v>
      </c>
      <c r="F398" s="12" t="s">
        <v>179</v>
      </c>
      <c r="G398" s="12"/>
      <c r="H398" s="12" t="s">
        <v>0</v>
      </c>
      <c r="I398" s="84" t="s">
        <v>0</v>
      </c>
      <c r="J398" s="44">
        <f t="shared" si="79"/>
        <v>79920</v>
      </c>
      <c r="K398" s="44">
        <f t="shared" si="79"/>
        <v>0</v>
      </c>
      <c r="L398" s="44">
        <f t="shared" si="79"/>
        <v>0</v>
      </c>
      <c r="M398" s="44">
        <f t="shared" si="79"/>
        <v>79920</v>
      </c>
      <c r="N398" s="44">
        <f t="shared" si="79"/>
        <v>79920</v>
      </c>
      <c r="O398" s="209">
        <f t="shared" si="80"/>
        <v>100</v>
      </c>
    </row>
    <row r="399" spans="1:15">
      <c r="A399" s="19" t="s">
        <v>294</v>
      </c>
      <c r="B399" s="18" t="s">
        <v>141</v>
      </c>
      <c r="C399" s="18" t="s">
        <v>165</v>
      </c>
      <c r="D399" s="18" t="s">
        <v>198</v>
      </c>
      <c r="E399" s="18" t="s">
        <v>463</v>
      </c>
      <c r="F399" s="18" t="s">
        <v>179</v>
      </c>
      <c r="G399" s="18"/>
      <c r="H399" s="18" t="s">
        <v>180</v>
      </c>
      <c r="I399" s="81" t="s">
        <v>0</v>
      </c>
      <c r="J399" s="90">
        <f t="shared" si="79"/>
        <v>79920</v>
      </c>
      <c r="K399" s="90">
        <f t="shared" si="79"/>
        <v>0</v>
      </c>
      <c r="L399" s="90">
        <f t="shared" si="79"/>
        <v>0</v>
      </c>
      <c r="M399" s="90">
        <f t="shared" si="79"/>
        <v>79920</v>
      </c>
      <c r="N399" s="90">
        <f t="shared" si="79"/>
        <v>79920</v>
      </c>
      <c r="O399" s="208">
        <f t="shared" si="80"/>
        <v>100</v>
      </c>
    </row>
    <row r="400" spans="1:15" ht="52">
      <c r="A400" s="19" t="s">
        <v>464</v>
      </c>
      <c r="B400" s="18" t="s">
        <v>141</v>
      </c>
      <c r="C400" s="18" t="s">
        <v>165</v>
      </c>
      <c r="D400" s="18" t="s">
        <v>198</v>
      </c>
      <c r="E400" s="18" t="s">
        <v>463</v>
      </c>
      <c r="F400" s="18" t="s">
        <v>179</v>
      </c>
      <c r="G400" s="18" t="s">
        <v>465</v>
      </c>
      <c r="H400" s="18" t="s">
        <v>180</v>
      </c>
      <c r="I400" s="81">
        <v>1140</v>
      </c>
      <c r="J400" s="90">
        <f>SUM(J401:J406)</f>
        <v>79920</v>
      </c>
      <c r="K400" s="90">
        <f>SUM(K401:K406)</f>
        <v>0</v>
      </c>
      <c r="L400" s="90">
        <f>SUM(L401:L406)</f>
        <v>0</v>
      </c>
      <c r="M400" s="90">
        <f>SUM(M401:M406)</f>
        <v>79920</v>
      </c>
      <c r="N400" s="90">
        <f>SUM(N401:N406)</f>
        <v>79920</v>
      </c>
      <c r="O400" s="208">
        <f t="shared" si="80"/>
        <v>100</v>
      </c>
    </row>
    <row r="401" spans="1:15" hidden="1">
      <c r="A401" s="96" t="s">
        <v>466</v>
      </c>
      <c r="B401" s="97"/>
      <c r="C401" s="97"/>
      <c r="D401" s="97"/>
      <c r="E401" s="97"/>
      <c r="F401" s="97"/>
      <c r="G401" s="97"/>
      <c r="H401" s="97"/>
      <c r="I401" s="98"/>
      <c r="J401" s="99">
        <v>12098.5</v>
      </c>
      <c r="K401" s="28"/>
      <c r="L401" s="16"/>
      <c r="M401" s="52">
        <f t="shared" ref="M401:N441" si="81">J401+L401</f>
        <v>12098.5</v>
      </c>
      <c r="N401" s="52">
        <f t="shared" si="81"/>
        <v>12098.5</v>
      </c>
      <c r="O401" s="208">
        <f t="shared" si="80"/>
        <v>100</v>
      </c>
    </row>
    <row r="402" spans="1:15" hidden="1">
      <c r="A402" s="96" t="s">
        <v>467</v>
      </c>
      <c r="B402" s="97"/>
      <c r="C402" s="97"/>
      <c r="D402" s="97"/>
      <c r="E402" s="97"/>
      <c r="F402" s="97"/>
      <c r="G402" s="97"/>
      <c r="H402" s="97"/>
      <c r="I402" s="98"/>
      <c r="J402" s="99">
        <v>13937.27</v>
      </c>
      <c r="K402" s="28"/>
      <c r="L402" s="16"/>
      <c r="M402" s="52">
        <f t="shared" si="81"/>
        <v>13937.27</v>
      </c>
      <c r="N402" s="52">
        <f t="shared" si="81"/>
        <v>13937.27</v>
      </c>
      <c r="O402" s="208">
        <f t="shared" si="80"/>
        <v>100</v>
      </c>
    </row>
    <row r="403" spans="1:15" hidden="1">
      <c r="A403" s="96" t="s">
        <v>468</v>
      </c>
      <c r="B403" s="97"/>
      <c r="C403" s="97"/>
      <c r="D403" s="97"/>
      <c r="E403" s="97"/>
      <c r="F403" s="97"/>
      <c r="G403" s="97"/>
      <c r="H403" s="97"/>
      <c r="I403" s="98"/>
      <c r="J403" s="99">
        <v>12555.26</v>
      </c>
      <c r="K403" s="28"/>
      <c r="L403" s="16"/>
      <c r="M403" s="52">
        <f t="shared" si="81"/>
        <v>12555.26</v>
      </c>
      <c r="N403" s="52">
        <f t="shared" si="81"/>
        <v>12555.26</v>
      </c>
      <c r="O403" s="208">
        <f t="shared" si="80"/>
        <v>100</v>
      </c>
    </row>
    <row r="404" spans="1:15" hidden="1">
      <c r="A404" s="96" t="s">
        <v>469</v>
      </c>
      <c r="B404" s="97"/>
      <c r="C404" s="97"/>
      <c r="D404" s="97"/>
      <c r="E404" s="97"/>
      <c r="F404" s="97"/>
      <c r="G404" s="97"/>
      <c r="H404" s="97"/>
      <c r="I404" s="98"/>
      <c r="J404" s="99">
        <v>15029.42</v>
      </c>
      <c r="K404" s="28"/>
      <c r="L404" s="16"/>
      <c r="M404" s="52">
        <f t="shared" si="81"/>
        <v>15029.42</v>
      </c>
      <c r="N404" s="52">
        <f t="shared" si="81"/>
        <v>15029.42</v>
      </c>
      <c r="O404" s="208">
        <f t="shared" si="80"/>
        <v>100</v>
      </c>
    </row>
    <row r="405" spans="1:15" hidden="1">
      <c r="A405" s="96" t="s">
        <v>470</v>
      </c>
      <c r="B405" s="97"/>
      <c r="C405" s="97"/>
      <c r="D405" s="97"/>
      <c r="E405" s="97"/>
      <c r="F405" s="97"/>
      <c r="G405" s="97"/>
      <c r="H405" s="97"/>
      <c r="I405" s="98"/>
      <c r="J405" s="99">
        <v>13632.77</v>
      </c>
      <c r="K405" s="28"/>
      <c r="L405" s="16"/>
      <c r="M405" s="52">
        <f t="shared" si="81"/>
        <v>13632.77</v>
      </c>
      <c r="N405" s="52">
        <f t="shared" si="81"/>
        <v>13632.77</v>
      </c>
      <c r="O405" s="208">
        <f t="shared" si="80"/>
        <v>100</v>
      </c>
    </row>
    <row r="406" spans="1:15" hidden="1">
      <c r="A406" s="96" t="s">
        <v>471</v>
      </c>
      <c r="B406" s="97"/>
      <c r="C406" s="97"/>
      <c r="D406" s="97"/>
      <c r="E406" s="97"/>
      <c r="F406" s="97"/>
      <c r="G406" s="97"/>
      <c r="H406" s="97"/>
      <c r="I406" s="98"/>
      <c r="J406" s="99">
        <v>12666.78</v>
      </c>
      <c r="K406" s="28"/>
      <c r="L406" s="16"/>
      <c r="M406" s="52">
        <f t="shared" si="81"/>
        <v>12666.78</v>
      </c>
      <c r="N406" s="52">
        <f t="shared" si="81"/>
        <v>12666.78</v>
      </c>
      <c r="O406" s="208">
        <f t="shared" si="80"/>
        <v>100</v>
      </c>
    </row>
    <row r="407" spans="1:15" ht="52">
      <c r="A407" s="82" t="s">
        <v>472</v>
      </c>
      <c r="B407" s="83" t="s">
        <v>141</v>
      </c>
      <c r="C407" s="12" t="s">
        <v>165</v>
      </c>
      <c r="D407" s="12" t="s">
        <v>473</v>
      </c>
      <c r="E407" s="12" t="s">
        <v>0</v>
      </c>
      <c r="F407" s="12" t="s">
        <v>0</v>
      </c>
      <c r="G407" s="12"/>
      <c r="H407" s="12" t="s">
        <v>0</v>
      </c>
      <c r="I407" s="84" t="s">
        <v>0</v>
      </c>
      <c r="J407" s="44">
        <f t="shared" ref="J407:J413" si="82">J408</f>
        <v>147590.39999999999</v>
      </c>
      <c r="K407" s="28"/>
      <c r="L407" s="16"/>
      <c r="M407" s="23">
        <f t="shared" si="81"/>
        <v>147590.39999999999</v>
      </c>
      <c r="N407" s="16"/>
      <c r="O407" s="209">
        <f t="shared" si="80"/>
        <v>0</v>
      </c>
    </row>
    <row r="408" spans="1:15">
      <c r="A408" s="85" t="s">
        <v>147</v>
      </c>
      <c r="B408" s="12" t="s">
        <v>141</v>
      </c>
      <c r="C408" s="12" t="s">
        <v>165</v>
      </c>
      <c r="D408" s="12" t="s">
        <v>473</v>
      </c>
      <c r="E408" s="12" t="s">
        <v>148</v>
      </c>
      <c r="F408" s="12" t="s">
        <v>0</v>
      </c>
      <c r="G408" s="12"/>
      <c r="H408" s="12" t="s">
        <v>0</v>
      </c>
      <c r="I408" s="84" t="s">
        <v>0</v>
      </c>
      <c r="J408" s="44">
        <f t="shared" si="82"/>
        <v>147590.39999999999</v>
      </c>
      <c r="K408" s="28"/>
      <c r="L408" s="16"/>
      <c r="M408" s="23">
        <f t="shared" si="81"/>
        <v>147590.39999999999</v>
      </c>
      <c r="N408" s="16"/>
      <c r="O408" s="209">
        <f t="shared" si="80"/>
        <v>0</v>
      </c>
    </row>
    <row r="409" spans="1:15">
      <c r="A409" s="85" t="s">
        <v>361</v>
      </c>
      <c r="B409" s="12" t="s">
        <v>141</v>
      </c>
      <c r="C409" s="12" t="s">
        <v>165</v>
      </c>
      <c r="D409" s="12" t="s">
        <v>473</v>
      </c>
      <c r="E409" s="12" t="s">
        <v>362</v>
      </c>
      <c r="F409" s="12" t="s">
        <v>0</v>
      </c>
      <c r="G409" s="12"/>
      <c r="H409" s="12" t="s">
        <v>0</v>
      </c>
      <c r="I409" s="84" t="s">
        <v>0</v>
      </c>
      <c r="J409" s="44">
        <f t="shared" si="82"/>
        <v>147590.39999999999</v>
      </c>
      <c r="K409" s="28"/>
      <c r="L409" s="16"/>
      <c r="M409" s="23">
        <f t="shared" si="81"/>
        <v>147590.39999999999</v>
      </c>
      <c r="N409" s="16"/>
      <c r="O409" s="209">
        <f t="shared" si="80"/>
        <v>0</v>
      </c>
    </row>
    <row r="410" spans="1:15" ht="54">
      <c r="A410" s="86" t="s">
        <v>474</v>
      </c>
      <c r="B410" s="87" t="s">
        <v>141</v>
      </c>
      <c r="C410" s="87" t="s">
        <v>165</v>
      </c>
      <c r="D410" s="87" t="s">
        <v>473</v>
      </c>
      <c r="E410" s="87" t="s">
        <v>475</v>
      </c>
      <c r="F410" s="87" t="s">
        <v>0</v>
      </c>
      <c r="G410" s="87"/>
      <c r="H410" s="87" t="s">
        <v>0</v>
      </c>
      <c r="I410" s="88" t="s">
        <v>0</v>
      </c>
      <c r="J410" s="89">
        <f t="shared" si="82"/>
        <v>147590.39999999999</v>
      </c>
      <c r="K410" s="28"/>
      <c r="L410" s="16"/>
      <c r="M410" s="156">
        <f t="shared" si="81"/>
        <v>147590.39999999999</v>
      </c>
      <c r="N410" s="16"/>
      <c r="O410" s="209">
        <f t="shared" si="80"/>
        <v>0</v>
      </c>
    </row>
    <row r="411" spans="1:15" ht="26">
      <c r="A411" s="85" t="s">
        <v>174</v>
      </c>
      <c r="B411" s="12" t="s">
        <v>141</v>
      </c>
      <c r="C411" s="12" t="s">
        <v>165</v>
      </c>
      <c r="D411" s="12" t="s">
        <v>473</v>
      </c>
      <c r="E411" s="12" t="s">
        <v>475</v>
      </c>
      <c r="F411" s="12" t="s">
        <v>175</v>
      </c>
      <c r="G411" s="12"/>
      <c r="H411" s="12" t="s">
        <v>0</v>
      </c>
      <c r="I411" s="84" t="s">
        <v>0</v>
      </c>
      <c r="J411" s="44">
        <f t="shared" si="82"/>
        <v>147590.39999999999</v>
      </c>
      <c r="K411" s="28"/>
      <c r="L411" s="16"/>
      <c r="M411" s="23">
        <f t="shared" si="81"/>
        <v>147590.39999999999</v>
      </c>
      <c r="N411" s="16"/>
      <c r="O411" s="209">
        <f t="shared" si="80"/>
        <v>0</v>
      </c>
    </row>
    <row r="412" spans="1:15" ht="39">
      <c r="A412" s="85" t="s">
        <v>176</v>
      </c>
      <c r="B412" s="12" t="s">
        <v>141</v>
      </c>
      <c r="C412" s="12" t="s">
        <v>165</v>
      </c>
      <c r="D412" s="12" t="s">
        <v>473</v>
      </c>
      <c r="E412" s="12" t="s">
        <v>475</v>
      </c>
      <c r="F412" s="12" t="s">
        <v>177</v>
      </c>
      <c r="G412" s="12"/>
      <c r="H412" s="12" t="s">
        <v>0</v>
      </c>
      <c r="I412" s="84" t="s">
        <v>0</v>
      </c>
      <c r="J412" s="44">
        <f t="shared" si="82"/>
        <v>147590.39999999999</v>
      </c>
      <c r="K412" s="28"/>
      <c r="L412" s="16"/>
      <c r="M412" s="23">
        <f t="shared" si="81"/>
        <v>147590.39999999999</v>
      </c>
      <c r="N412" s="16"/>
      <c r="O412" s="209">
        <f t="shared" si="80"/>
        <v>0</v>
      </c>
    </row>
    <row r="413" spans="1:15" ht="39">
      <c r="A413" s="13" t="s">
        <v>178</v>
      </c>
      <c r="B413" s="12" t="s">
        <v>141</v>
      </c>
      <c r="C413" s="12" t="s">
        <v>165</v>
      </c>
      <c r="D413" s="12" t="s">
        <v>473</v>
      </c>
      <c r="E413" s="12" t="s">
        <v>475</v>
      </c>
      <c r="F413" s="12" t="s">
        <v>179</v>
      </c>
      <c r="G413" s="12"/>
      <c r="H413" s="12" t="s">
        <v>0</v>
      </c>
      <c r="I413" s="84" t="s">
        <v>0</v>
      </c>
      <c r="J413" s="44">
        <f t="shared" si="82"/>
        <v>147590.39999999999</v>
      </c>
      <c r="K413" s="28"/>
      <c r="L413" s="16"/>
      <c r="M413" s="23">
        <f t="shared" si="81"/>
        <v>147590.39999999999</v>
      </c>
      <c r="N413" s="16"/>
      <c r="O413" s="209">
        <f t="shared" si="80"/>
        <v>0</v>
      </c>
    </row>
    <row r="414" spans="1:15" ht="39">
      <c r="A414" s="13" t="s">
        <v>178</v>
      </c>
      <c r="B414" s="12" t="s">
        <v>141</v>
      </c>
      <c r="C414" s="12" t="s">
        <v>165</v>
      </c>
      <c r="D414" s="12" t="s">
        <v>473</v>
      </c>
      <c r="E414" s="12" t="s">
        <v>475</v>
      </c>
      <c r="F414" s="12" t="s">
        <v>179</v>
      </c>
      <c r="G414" s="12"/>
      <c r="H414" s="12" t="s">
        <v>0</v>
      </c>
      <c r="I414" s="84"/>
      <c r="J414" s="103">
        <f>J415+J418+J421</f>
        <v>147590.39999999999</v>
      </c>
      <c r="K414" s="28"/>
      <c r="L414" s="16"/>
      <c r="M414" s="16">
        <f t="shared" si="81"/>
        <v>147590.39999999999</v>
      </c>
      <c r="N414" s="16"/>
      <c r="O414" s="208">
        <f t="shared" si="80"/>
        <v>0</v>
      </c>
    </row>
    <row r="415" spans="1:15">
      <c r="A415" s="19" t="s">
        <v>368</v>
      </c>
      <c r="B415" s="18" t="s">
        <v>141</v>
      </c>
      <c r="C415" s="18" t="s">
        <v>165</v>
      </c>
      <c r="D415" s="18" t="s">
        <v>473</v>
      </c>
      <c r="E415" s="18" t="s">
        <v>475</v>
      </c>
      <c r="F415" s="18" t="s">
        <v>179</v>
      </c>
      <c r="G415" s="18"/>
      <c r="H415" s="18" t="s">
        <v>232</v>
      </c>
      <c r="I415" s="84"/>
      <c r="J415" s="103">
        <f>J416</f>
        <v>27590.400000000001</v>
      </c>
      <c r="K415" s="28"/>
      <c r="L415" s="16"/>
      <c r="M415" s="16">
        <f t="shared" si="81"/>
        <v>27590.400000000001</v>
      </c>
      <c r="N415" s="16"/>
      <c r="O415" s="208">
        <f t="shared" si="80"/>
        <v>0</v>
      </c>
    </row>
    <row r="416" spans="1:15" ht="26">
      <c r="A416" s="19" t="s">
        <v>369</v>
      </c>
      <c r="B416" s="18" t="s">
        <v>141</v>
      </c>
      <c r="C416" s="18" t="s">
        <v>165</v>
      </c>
      <c r="D416" s="18" t="s">
        <v>473</v>
      </c>
      <c r="E416" s="18" t="s">
        <v>475</v>
      </c>
      <c r="F416" s="18" t="s">
        <v>179</v>
      </c>
      <c r="G416" s="18"/>
      <c r="H416" s="18" t="s">
        <v>232</v>
      </c>
      <c r="I416" s="102">
        <v>1105</v>
      </c>
      <c r="J416" s="103">
        <f>J417</f>
        <v>27590.400000000001</v>
      </c>
      <c r="K416" s="28"/>
      <c r="L416" s="16"/>
      <c r="M416" s="16">
        <f t="shared" si="81"/>
        <v>27590.400000000001</v>
      </c>
      <c r="N416" s="16"/>
      <c r="O416" s="208">
        <f t="shared" si="80"/>
        <v>0</v>
      </c>
    </row>
    <row r="417" spans="1:15" ht="26" hidden="1">
      <c r="A417" s="96" t="s">
        <v>476</v>
      </c>
      <c r="B417" s="18"/>
      <c r="C417" s="18"/>
      <c r="D417" s="18"/>
      <c r="E417" s="18"/>
      <c r="F417" s="18"/>
      <c r="G417" s="18"/>
      <c r="H417" s="18"/>
      <c r="I417" s="102"/>
      <c r="J417" s="106">
        <v>27590.400000000001</v>
      </c>
      <c r="K417" s="28"/>
      <c r="L417" s="16"/>
      <c r="M417" s="52">
        <f t="shared" si="81"/>
        <v>27590.400000000001</v>
      </c>
      <c r="N417" s="16"/>
      <c r="O417" s="208">
        <f t="shared" si="80"/>
        <v>0</v>
      </c>
    </row>
    <row r="418" spans="1:15">
      <c r="A418" s="19" t="s">
        <v>414</v>
      </c>
      <c r="B418" s="18" t="s">
        <v>141</v>
      </c>
      <c r="C418" s="18" t="s">
        <v>165</v>
      </c>
      <c r="D418" s="18" t="s">
        <v>473</v>
      </c>
      <c r="E418" s="18" t="s">
        <v>475</v>
      </c>
      <c r="F418" s="18" t="s">
        <v>179</v>
      </c>
      <c r="G418" s="18"/>
      <c r="H418" s="81">
        <v>227</v>
      </c>
      <c r="I418" s="173"/>
      <c r="J418" s="16">
        <f>J419</f>
        <v>30000</v>
      </c>
      <c r="K418" s="28"/>
      <c r="L418" s="16"/>
      <c r="M418" s="16">
        <f t="shared" si="81"/>
        <v>30000</v>
      </c>
      <c r="N418" s="16"/>
      <c r="O418" s="208">
        <f t="shared" si="80"/>
        <v>0</v>
      </c>
    </row>
    <row r="419" spans="1:15">
      <c r="A419" s="19" t="s">
        <v>477</v>
      </c>
      <c r="B419" s="18" t="s">
        <v>141</v>
      </c>
      <c r="C419" s="18" t="s">
        <v>165</v>
      </c>
      <c r="D419" s="18" t="s">
        <v>473</v>
      </c>
      <c r="E419" s="18" t="s">
        <v>475</v>
      </c>
      <c r="F419" s="18" t="s">
        <v>179</v>
      </c>
      <c r="G419" s="18"/>
      <c r="H419" s="18">
        <v>227</v>
      </c>
      <c r="I419" s="174">
        <v>1135</v>
      </c>
      <c r="J419" s="175">
        <f>J420</f>
        <v>30000</v>
      </c>
      <c r="K419" s="28"/>
      <c r="L419" s="16"/>
      <c r="M419" s="16">
        <f t="shared" si="81"/>
        <v>30000</v>
      </c>
      <c r="N419" s="16"/>
      <c r="O419" s="208">
        <f t="shared" si="80"/>
        <v>0</v>
      </c>
    </row>
    <row r="420" spans="1:15" hidden="1">
      <c r="A420" s="96" t="s">
        <v>478</v>
      </c>
      <c r="B420" s="97"/>
      <c r="C420" s="97"/>
      <c r="D420" s="97"/>
      <c r="E420" s="97"/>
      <c r="F420" s="97"/>
      <c r="G420" s="97"/>
      <c r="H420" s="97"/>
      <c r="I420" s="176"/>
      <c r="J420" s="177">
        <v>30000</v>
      </c>
      <c r="K420" s="28"/>
      <c r="L420" s="16"/>
      <c r="M420" s="52">
        <f t="shared" si="81"/>
        <v>30000</v>
      </c>
      <c r="N420" s="16"/>
      <c r="O420" s="208">
        <f t="shared" si="80"/>
        <v>0</v>
      </c>
    </row>
    <row r="421" spans="1:15">
      <c r="A421" s="19" t="s">
        <v>479</v>
      </c>
      <c r="B421" s="18" t="s">
        <v>141</v>
      </c>
      <c r="C421" s="18" t="s">
        <v>165</v>
      </c>
      <c r="D421" s="18" t="s">
        <v>473</v>
      </c>
      <c r="E421" s="18" t="s">
        <v>475</v>
      </c>
      <c r="F421" s="18">
        <v>244</v>
      </c>
      <c r="G421" s="18"/>
      <c r="H421" s="18">
        <v>342</v>
      </c>
      <c r="I421" s="102"/>
      <c r="J421" s="103">
        <f>J422</f>
        <v>90000</v>
      </c>
      <c r="K421" s="28"/>
      <c r="L421" s="16"/>
      <c r="M421" s="16">
        <f t="shared" si="81"/>
        <v>90000</v>
      </c>
      <c r="N421" s="16"/>
      <c r="O421" s="208">
        <f t="shared" si="80"/>
        <v>0</v>
      </c>
    </row>
    <row r="422" spans="1:15">
      <c r="A422" s="19" t="s">
        <v>480</v>
      </c>
      <c r="B422" s="18" t="s">
        <v>141</v>
      </c>
      <c r="C422" s="18" t="s">
        <v>165</v>
      </c>
      <c r="D422" s="18" t="s">
        <v>473</v>
      </c>
      <c r="E422" s="18" t="s">
        <v>475</v>
      </c>
      <c r="F422" s="18">
        <v>244</v>
      </c>
      <c r="G422" s="18"/>
      <c r="H422" s="18">
        <v>342</v>
      </c>
      <c r="I422" s="102">
        <v>1120</v>
      </c>
      <c r="J422" s="103">
        <f>J423</f>
        <v>90000</v>
      </c>
      <c r="K422" s="28"/>
      <c r="L422" s="16"/>
      <c r="M422" s="16">
        <f t="shared" si="81"/>
        <v>90000</v>
      </c>
      <c r="N422" s="16"/>
      <c r="O422" s="208">
        <f t="shared" si="80"/>
        <v>0</v>
      </c>
    </row>
    <row r="423" spans="1:15" hidden="1">
      <c r="A423" s="96" t="s">
        <v>481</v>
      </c>
      <c r="B423" s="97"/>
      <c r="C423" s="97"/>
      <c r="D423" s="97"/>
      <c r="E423" s="97"/>
      <c r="F423" s="97"/>
      <c r="G423" s="97"/>
      <c r="H423" s="97"/>
      <c r="I423" s="105"/>
      <c r="J423" s="106">
        <v>90000</v>
      </c>
      <c r="K423" s="28"/>
      <c r="L423" s="16"/>
      <c r="M423" s="106">
        <v>83655</v>
      </c>
      <c r="N423" s="16"/>
      <c r="O423" s="208">
        <f t="shared" si="80"/>
        <v>0</v>
      </c>
    </row>
    <row r="424" spans="1:15" hidden="1">
      <c r="A424" s="96" t="s">
        <v>309</v>
      </c>
      <c r="B424" s="97"/>
      <c r="C424" s="97"/>
      <c r="D424" s="97"/>
      <c r="E424" s="97"/>
      <c r="F424" s="97"/>
      <c r="G424" s="97"/>
      <c r="H424" s="97"/>
      <c r="I424" s="105"/>
      <c r="J424" s="106"/>
      <c r="K424" s="28"/>
      <c r="L424" s="16"/>
      <c r="M424" s="106">
        <v>6345</v>
      </c>
      <c r="N424" s="16"/>
      <c r="O424" s="208">
        <f t="shared" si="80"/>
        <v>0</v>
      </c>
    </row>
    <row r="425" spans="1:15">
      <c r="A425" s="82" t="s">
        <v>482</v>
      </c>
      <c r="B425" s="83" t="s">
        <v>141</v>
      </c>
      <c r="C425" s="12" t="s">
        <v>165</v>
      </c>
      <c r="D425" s="12">
        <v>14</v>
      </c>
      <c r="E425" s="12" t="s">
        <v>0</v>
      </c>
      <c r="F425" s="12" t="s">
        <v>0</v>
      </c>
      <c r="G425" s="12"/>
      <c r="H425" s="12" t="s">
        <v>0</v>
      </c>
      <c r="I425" s="84" t="s">
        <v>0</v>
      </c>
      <c r="J425" s="44">
        <f>J426</f>
        <v>92199.010000000009</v>
      </c>
      <c r="K425" s="28"/>
      <c r="L425" s="16"/>
      <c r="M425" s="23">
        <f t="shared" si="81"/>
        <v>92199.010000000009</v>
      </c>
      <c r="N425" s="16"/>
      <c r="O425" s="209">
        <f t="shared" si="80"/>
        <v>0</v>
      </c>
    </row>
    <row r="426" spans="1:15" ht="39">
      <c r="A426" s="85" t="s">
        <v>483</v>
      </c>
      <c r="B426" s="12" t="s">
        <v>141</v>
      </c>
      <c r="C426" s="12" t="s">
        <v>165</v>
      </c>
      <c r="D426" s="12">
        <v>14</v>
      </c>
      <c r="E426" s="12" t="s">
        <v>484</v>
      </c>
      <c r="F426" s="12" t="s">
        <v>0</v>
      </c>
      <c r="G426" s="12"/>
      <c r="H426" s="12" t="s">
        <v>0</v>
      </c>
      <c r="I426" s="84" t="s">
        <v>0</v>
      </c>
      <c r="J426" s="44">
        <f>J427</f>
        <v>92199.010000000009</v>
      </c>
      <c r="K426" s="28"/>
      <c r="L426" s="16"/>
      <c r="M426" s="23">
        <f t="shared" si="81"/>
        <v>92199.010000000009</v>
      </c>
      <c r="N426" s="16"/>
      <c r="O426" s="209">
        <f t="shared" si="80"/>
        <v>0</v>
      </c>
    </row>
    <row r="427" spans="1:15" ht="40.5">
      <c r="A427" s="86" t="s">
        <v>485</v>
      </c>
      <c r="B427" s="87" t="s">
        <v>141</v>
      </c>
      <c r="C427" s="87" t="s">
        <v>165</v>
      </c>
      <c r="D427" s="87">
        <v>14</v>
      </c>
      <c r="E427" s="87" t="s">
        <v>486</v>
      </c>
      <c r="F427" s="87" t="s">
        <v>0</v>
      </c>
      <c r="G427" s="87"/>
      <c r="H427" s="87" t="s">
        <v>0</v>
      </c>
      <c r="I427" s="88" t="s">
        <v>0</v>
      </c>
      <c r="J427" s="89">
        <f>J428</f>
        <v>92199.010000000009</v>
      </c>
      <c r="K427" s="28"/>
      <c r="L427" s="16"/>
      <c r="M427" s="156">
        <f t="shared" si="81"/>
        <v>92199.010000000009</v>
      </c>
      <c r="N427" s="16"/>
      <c r="O427" s="209">
        <f t="shared" si="80"/>
        <v>0</v>
      </c>
    </row>
    <row r="428" spans="1:15" ht="26">
      <c r="A428" s="85" t="s">
        <v>487</v>
      </c>
      <c r="B428" s="87" t="s">
        <v>141</v>
      </c>
      <c r="C428" s="87" t="s">
        <v>165</v>
      </c>
      <c r="D428" s="87">
        <v>14</v>
      </c>
      <c r="E428" s="12" t="s">
        <v>488</v>
      </c>
      <c r="F428" s="12"/>
      <c r="G428" s="12"/>
      <c r="H428" s="12"/>
      <c r="I428" s="84"/>
      <c r="J428" s="44">
        <f>J429+J438</f>
        <v>92199.010000000009</v>
      </c>
      <c r="K428" s="28"/>
      <c r="L428" s="16"/>
      <c r="M428" s="23">
        <f t="shared" si="81"/>
        <v>92199.010000000009</v>
      </c>
      <c r="N428" s="16"/>
      <c r="O428" s="209">
        <f t="shared" si="80"/>
        <v>0</v>
      </c>
    </row>
    <row r="429" spans="1:15" ht="26">
      <c r="A429" s="85" t="s">
        <v>174</v>
      </c>
      <c r="B429" s="12" t="s">
        <v>141</v>
      </c>
      <c r="C429" s="12" t="s">
        <v>165</v>
      </c>
      <c r="D429" s="12">
        <v>14</v>
      </c>
      <c r="E429" s="12" t="s">
        <v>488</v>
      </c>
      <c r="F429" s="12" t="s">
        <v>175</v>
      </c>
      <c r="G429" s="12"/>
      <c r="H429" s="12" t="s">
        <v>0</v>
      </c>
      <c r="I429" s="84" t="s">
        <v>0</v>
      </c>
      <c r="J429" s="44">
        <f>J430</f>
        <v>32199.010000000002</v>
      </c>
      <c r="K429" s="28"/>
      <c r="L429" s="16"/>
      <c r="M429" s="23">
        <f t="shared" si="81"/>
        <v>32199.010000000002</v>
      </c>
      <c r="N429" s="16"/>
      <c r="O429" s="209">
        <f t="shared" si="80"/>
        <v>0</v>
      </c>
    </row>
    <row r="430" spans="1:15" ht="39">
      <c r="A430" s="85" t="s">
        <v>176</v>
      </c>
      <c r="B430" s="12" t="s">
        <v>141</v>
      </c>
      <c r="C430" s="12" t="s">
        <v>165</v>
      </c>
      <c r="D430" s="12">
        <v>14</v>
      </c>
      <c r="E430" s="12" t="s">
        <v>488</v>
      </c>
      <c r="F430" s="12" t="s">
        <v>177</v>
      </c>
      <c r="G430" s="12"/>
      <c r="H430" s="12" t="s">
        <v>0</v>
      </c>
      <c r="I430" s="84" t="s">
        <v>0</v>
      </c>
      <c r="J430" s="44">
        <f>J431</f>
        <v>32199.010000000002</v>
      </c>
      <c r="K430" s="28"/>
      <c r="L430" s="16"/>
      <c r="M430" s="23">
        <f t="shared" si="81"/>
        <v>32199.010000000002</v>
      </c>
      <c r="N430" s="16"/>
      <c r="O430" s="209">
        <f t="shared" si="80"/>
        <v>0</v>
      </c>
    </row>
    <row r="431" spans="1:15" ht="39">
      <c r="A431" s="13" t="s">
        <v>178</v>
      </c>
      <c r="B431" s="12" t="s">
        <v>141</v>
      </c>
      <c r="C431" s="12" t="s">
        <v>165</v>
      </c>
      <c r="D431" s="12">
        <v>14</v>
      </c>
      <c r="E431" s="12" t="s">
        <v>488</v>
      </c>
      <c r="F431" s="12" t="s">
        <v>179</v>
      </c>
      <c r="G431" s="12"/>
      <c r="H431" s="12" t="s">
        <v>0</v>
      </c>
      <c r="I431" s="84" t="s">
        <v>0</v>
      </c>
      <c r="J431" s="44">
        <f>J432+J435</f>
        <v>32199.010000000002</v>
      </c>
      <c r="K431" s="28"/>
      <c r="L431" s="16"/>
      <c r="M431" s="23">
        <f t="shared" si="81"/>
        <v>32199.010000000002</v>
      </c>
      <c r="N431" s="16"/>
      <c r="O431" s="209">
        <f t="shared" si="80"/>
        <v>0</v>
      </c>
    </row>
    <row r="432" spans="1:15">
      <c r="A432" s="19" t="s">
        <v>414</v>
      </c>
      <c r="B432" s="18" t="s">
        <v>141</v>
      </c>
      <c r="C432" s="18" t="s">
        <v>165</v>
      </c>
      <c r="D432" s="18">
        <v>14</v>
      </c>
      <c r="E432" s="46" t="s">
        <v>488</v>
      </c>
      <c r="F432" s="18" t="s">
        <v>179</v>
      </c>
      <c r="G432" s="18"/>
      <c r="H432" s="18">
        <v>227</v>
      </c>
      <c r="I432" s="81" t="s">
        <v>0</v>
      </c>
      <c r="J432" s="90">
        <f>J433</f>
        <v>30000</v>
      </c>
      <c r="K432" s="28"/>
      <c r="L432" s="16"/>
      <c r="M432" s="16">
        <f t="shared" si="81"/>
        <v>30000</v>
      </c>
      <c r="N432" s="16"/>
      <c r="O432" s="208">
        <f t="shared" si="80"/>
        <v>0</v>
      </c>
    </row>
    <row r="433" spans="1:15">
      <c r="A433" s="19" t="s">
        <v>489</v>
      </c>
      <c r="B433" s="18" t="s">
        <v>141</v>
      </c>
      <c r="C433" s="18" t="s">
        <v>165</v>
      </c>
      <c r="D433" s="18">
        <v>14</v>
      </c>
      <c r="E433" s="46" t="s">
        <v>488</v>
      </c>
      <c r="F433" s="18" t="s">
        <v>179</v>
      </c>
      <c r="G433" s="18"/>
      <c r="H433" s="18">
        <v>227</v>
      </c>
      <c r="I433" s="81" t="s">
        <v>490</v>
      </c>
      <c r="J433" s="90">
        <f>J434</f>
        <v>30000</v>
      </c>
      <c r="K433" s="28"/>
      <c r="L433" s="16"/>
      <c r="M433" s="16">
        <f t="shared" si="81"/>
        <v>30000</v>
      </c>
      <c r="N433" s="16"/>
      <c r="O433" s="208">
        <f t="shared" si="80"/>
        <v>0</v>
      </c>
    </row>
    <row r="434" spans="1:15" s="107" customFormat="1" hidden="1">
      <c r="A434" s="96" t="s">
        <v>478</v>
      </c>
      <c r="B434" s="97"/>
      <c r="C434" s="97"/>
      <c r="D434" s="97"/>
      <c r="E434" s="108"/>
      <c r="F434" s="97"/>
      <c r="G434" s="97"/>
      <c r="H434" s="97"/>
      <c r="I434" s="98"/>
      <c r="J434" s="99">
        <v>30000</v>
      </c>
      <c r="K434" s="48"/>
      <c r="L434" s="52"/>
      <c r="M434" s="52">
        <f t="shared" si="81"/>
        <v>30000</v>
      </c>
      <c r="N434" s="52"/>
      <c r="O434" s="208">
        <f t="shared" si="80"/>
        <v>0</v>
      </c>
    </row>
    <row r="435" spans="1:15">
      <c r="A435" s="19" t="s">
        <v>420</v>
      </c>
      <c r="B435" s="18" t="s">
        <v>141</v>
      </c>
      <c r="C435" s="18" t="s">
        <v>165</v>
      </c>
      <c r="D435" s="18">
        <v>14</v>
      </c>
      <c r="E435" s="46" t="s">
        <v>488</v>
      </c>
      <c r="F435" s="18" t="s">
        <v>179</v>
      </c>
      <c r="G435" s="18"/>
      <c r="H435" s="18">
        <v>340</v>
      </c>
      <c r="I435" s="81" t="s">
        <v>0</v>
      </c>
      <c r="J435" s="90">
        <f>J436</f>
        <v>2199.0100000000002</v>
      </c>
      <c r="K435" s="28"/>
      <c r="L435" s="16"/>
      <c r="M435" s="16">
        <f t="shared" si="81"/>
        <v>2199.0100000000002</v>
      </c>
      <c r="N435" s="16"/>
      <c r="O435" s="208">
        <f t="shared" si="80"/>
        <v>0</v>
      </c>
    </row>
    <row r="436" spans="1:15" ht="26">
      <c r="A436" s="19" t="s">
        <v>262</v>
      </c>
      <c r="B436" s="18" t="s">
        <v>141</v>
      </c>
      <c r="C436" s="18" t="s">
        <v>165</v>
      </c>
      <c r="D436" s="18">
        <v>14</v>
      </c>
      <c r="E436" s="46" t="s">
        <v>488</v>
      </c>
      <c r="F436" s="18" t="s">
        <v>179</v>
      </c>
      <c r="G436" s="18"/>
      <c r="H436" s="18">
        <v>346</v>
      </c>
      <c r="I436" s="81">
        <v>1123</v>
      </c>
      <c r="J436" s="90">
        <f>SUM(J437:J437)</f>
        <v>2199.0100000000002</v>
      </c>
      <c r="K436" s="28"/>
      <c r="L436" s="16"/>
      <c r="M436" s="16">
        <f t="shared" si="81"/>
        <v>2199.0100000000002</v>
      </c>
      <c r="N436" s="16"/>
      <c r="O436" s="208">
        <f t="shared" si="80"/>
        <v>0</v>
      </c>
    </row>
    <row r="437" spans="1:15" s="107" customFormat="1" hidden="1">
      <c r="A437" s="96" t="s">
        <v>491</v>
      </c>
      <c r="B437" s="97"/>
      <c r="C437" s="97"/>
      <c r="D437" s="97"/>
      <c r="E437" s="108"/>
      <c r="F437" s="97"/>
      <c r="G437" s="97"/>
      <c r="H437" s="97"/>
      <c r="I437" s="98"/>
      <c r="J437" s="99">
        <v>2199.0100000000002</v>
      </c>
      <c r="K437" s="48"/>
      <c r="L437" s="52"/>
      <c r="M437" s="52">
        <f t="shared" si="81"/>
        <v>2199.0100000000002</v>
      </c>
      <c r="N437" s="52"/>
      <c r="O437" s="208">
        <f t="shared" si="80"/>
        <v>0</v>
      </c>
    </row>
    <row r="438" spans="1:15" ht="26">
      <c r="A438" s="178" t="s">
        <v>189</v>
      </c>
      <c r="B438" s="92" t="s">
        <v>141</v>
      </c>
      <c r="C438" s="92" t="s">
        <v>165</v>
      </c>
      <c r="D438" s="92">
        <v>14</v>
      </c>
      <c r="E438" s="12" t="s">
        <v>488</v>
      </c>
      <c r="F438" s="109" t="s">
        <v>190</v>
      </c>
      <c r="G438" s="109"/>
      <c r="H438" s="18"/>
      <c r="I438" s="81"/>
      <c r="J438" s="66">
        <f>J439</f>
        <v>60000</v>
      </c>
      <c r="K438" s="28"/>
      <c r="L438" s="16"/>
      <c r="M438" s="16">
        <f t="shared" si="81"/>
        <v>60000</v>
      </c>
      <c r="N438" s="16"/>
      <c r="O438" s="208">
        <f t="shared" si="80"/>
        <v>0</v>
      </c>
    </row>
    <row r="439" spans="1:15">
      <c r="A439" s="115" t="s">
        <v>191</v>
      </c>
      <c r="B439" s="92" t="s">
        <v>141</v>
      </c>
      <c r="C439" s="92" t="s">
        <v>165</v>
      </c>
      <c r="D439" s="92">
        <v>14</v>
      </c>
      <c r="E439" s="12" t="s">
        <v>488</v>
      </c>
      <c r="F439" s="109" t="s">
        <v>192</v>
      </c>
      <c r="G439" s="109"/>
      <c r="H439" s="18"/>
      <c r="I439" s="81"/>
      <c r="J439" s="66">
        <f>J440</f>
        <v>60000</v>
      </c>
      <c r="K439" s="28"/>
      <c r="L439" s="16"/>
      <c r="M439" s="16">
        <f t="shared" si="81"/>
        <v>60000</v>
      </c>
      <c r="N439" s="16"/>
      <c r="O439" s="208">
        <f t="shared" si="80"/>
        <v>0</v>
      </c>
    </row>
    <row r="440" spans="1:15" ht="26">
      <c r="A440" s="19" t="s">
        <v>195</v>
      </c>
      <c r="B440" s="18" t="s">
        <v>141</v>
      </c>
      <c r="C440" s="18" t="s">
        <v>165</v>
      </c>
      <c r="D440" s="18">
        <v>14</v>
      </c>
      <c r="E440" s="46" t="s">
        <v>488</v>
      </c>
      <c r="F440" s="18">
        <v>350</v>
      </c>
      <c r="G440" s="18"/>
      <c r="H440" s="18">
        <v>296</v>
      </c>
      <c r="I440" s="81"/>
      <c r="J440" s="90">
        <f>J441</f>
        <v>60000</v>
      </c>
      <c r="K440" s="28"/>
      <c r="L440" s="16"/>
      <c r="M440" s="16">
        <f t="shared" si="81"/>
        <v>60000</v>
      </c>
      <c r="N440" s="16"/>
      <c r="O440" s="208">
        <f t="shared" si="80"/>
        <v>0</v>
      </c>
    </row>
    <row r="441" spans="1:15" ht="26">
      <c r="A441" s="117" t="s">
        <v>195</v>
      </c>
      <c r="B441" s="18" t="s">
        <v>141</v>
      </c>
      <c r="C441" s="18" t="s">
        <v>165</v>
      </c>
      <c r="D441" s="18">
        <v>14</v>
      </c>
      <c r="E441" s="46" t="s">
        <v>488</v>
      </c>
      <c r="F441" s="18">
        <v>350</v>
      </c>
      <c r="G441" s="18"/>
      <c r="H441" s="18">
        <v>296</v>
      </c>
      <c r="I441" s="81">
        <v>1146</v>
      </c>
      <c r="J441" s="90">
        <v>60000</v>
      </c>
      <c r="K441" s="28"/>
      <c r="L441" s="16"/>
      <c r="M441" s="16">
        <f t="shared" si="81"/>
        <v>60000</v>
      </c>
      <c r="N441" s="16"/>
      <c r="O441" s="208">
        <f t="shared" si="80"/>
        <v>0</v>
      </c>
    </row>
    <row r="442" spans="1:15">
      <c r="A442" s="82" t="s">
        <v>492</v>
      </c>
      <c r="B442" s="83" t="s">
        <v>141</v>
      </c>
      <c r="C442" s="12" t="s">
        <v>198</v>
      </c>
      <c r="D442" s="12" t="s">
        <v>0</v>
      </c>
      <c r="E442" s="12" t="s">
        <v>0</v>
      </c>
      <c r="F442" s="12" t="s">
        <v>0</v>
      </c>
      <c r="G442" s="12"/>
      <c r="H442" s="12" t="s">
        <v>0</v>
      </c>
      <c r="I442" s="84" t="s">
        <v>0</v>
      </c>
      <c r="J442" s="44" t="e">
        <f>J443+J487+J528+J460</f>
        <v>#REF!</v>
      </c>
      <c r="K442" s="44" t="e">
        <f>K443+K487+K528+K460</f>
        <v>#REF!</v>
      </c>
      <c r="L442" s="44" t="e">
        <f>L443+L487+L528+L460</f>
        <v>#REF!</v>
      </c>
      <c r="M442" s="44">
        <f>M443+M487+M528+M460</f>
        <v>31458441.749999996</v>
      </c>
      <c r="N442" s="44">
        <f>N443+N487+N528+N460</f>
        <v>4421767.8500000006</v>
      </c>
      <c r="O442" s="209">
        <f t="shared" si="80"/>
        <v>14.05590233979088</v>
      </c>
    </row>
    <row r="443" spans="1:15">
      <c r="A443" s="82" t="s">
        <v>493</v>
      </c>
      <c r="B443" s="83">
        <v>803</v>
      </c>
      <c r="C443" s="126" t="s">
        <v>198</v>
      </c>
      <c r="D443" s="126" t="s">
        <v>494</v>
      </c>
      <c r="E443" s="12"/>
      <c r="F443" s="12"/>
      <c r="G443" s="12"/>
      <c r="H443" s="12"/>
      <c r="I443" s="84"/>
      <c r="J443" s="44">
        <f>J444</f>
        <v>215157.9</v>
      </c>
      <c r="K443" s="28"/>
      <c r="L443" s="16"/>
      <c r="M443" s="23">
        <f t="shared" ref="M443:M458" si="83">J443+L443</f>
        <v>215157.9</v>
      </c>
      <c r="N443" s="16"/>
      <c r="O443" s="209">
        <f t="shared" si="80"/>
        <v>0</v>
      </c>
    </row>
    <row r="444" spans="1:15">
      <c r="A444" s="179" t="s">
        <v>147</v>
      </c>
      <c r="B444" s="83">
        <v>803</v>
      </c>
      <c r="C444" s="126" t="s">
        <v>198</v>
      </c>
      <c r="D444" s="126" t="s">
        <v>494</v>
      </c>
      <c r="E444" s="12" t="s">
        <v>148</v>
      </c>
      <c r="F444" s="12"/>
      <c r="G444" s="12"/>
      <c r="H444" s="12"/>
      <c r="I444" s="84"/>
      <c r="J444" s="44">
        <f>J445</f>
        <v>215157.9</v>
      </c>
      <c r="K444" s="28"/>
      <c r="L444" s="16"/>
      <c r="M444" s="23">
        <f t="shared" si="83"/>
        <v>215157.9</v>
      </c>
      <c r="N444" s="16"/>
      <c r="O444" s="209">
        <f t="shared" si="80"/>
        <v>0</v>
      </c>
    </row>
    <row r="445" spans="1:15">
      <c r="A445" s="180" t="s">
        <v>361</v>
      </c>
      <c r="B445" s="83">
        <v>803</v>
      </c>
      <c r="C445" s="126" t="s">
        <v>198</v>
      </c>
      <c r="D445" s="126" t="s">
        <v>494</v>
      </c>
      <c r="E445" s="12" t="s">
        <v>362</v>
      </c>
      <c r="F445" s="12"/>
      <c r="G445" s="12"/>
      <c r="H445" s="12"/>
      <c r="I445" s="84"/>
      <c r="J445" s="44">
        <f>J446+J453</f>
        <v>215157.9</v>
      </c>
      <c r="K445" s="28"/>
      <c r="L445" s="16"/>
      <c r="M445" s="23">
        <f t="shared" si="83"/>
        <v>215157.9</v>
      </c>
      <c r="N445" s="16"/>
      <c r="O445" s="209">
        <f t="shared" si="80"/>
        <v>0</v>
      </c>
    </row>
    <row r="446" spans="1:15" ht="81">
      <c r="A446" s="181" t="s">
        <v>495</v>
      </c>
      <c r="B446" s="124">
        <v>803</v>
      </c>
      <c r="C446" s="125" t="s">
        <v>198</v>
      </c>
      <c r="D446" s="125" t="s">
        <v>494</v>
      </c>
      <c r="E446" s="87" t="s">
        <v>496</v>
      </c>
      <c r="F446" s="87"/>
      <c r="G446" s="87"/>
      <c r="H446" s="87"/>
      <c r="I446" s="88"/>
      <c r="J446" s="89">
        <f t="shared" ref="J446:J450" si="84">J447</f>
        <v>76800</v>
      </c>
      <c r="K446" s="28"/>
      <c r="L446" s="16"/>
      <c r="M446" s="23">
        <f t="shared" si="83"/>
        <v>76800</v>
      </c>
      <c r="N446" s="16"/>
      <c r="O446" s="209">
        <f t="shared" si="80"/>
        <v>0</v>
      </c>
    </row>
    <row r="447" spans="1:15" ht="26">
      <c r="A447" s="85" t="s">
        <v>174</v>
      </c>
      <c r="B447" s="83">
        <v>803</v>
      </c>
      <c r="C447" s="126" t="s">
        <v>198</v>
      </c>
      <c r="D447" s="126" t="s">
        <v>494</v>
      </c>
      <c r="E447" s="12" t="s">
        <v>496</v>
      </c>
      <c r="F447" s="12">
        <v>200</v>
      </c>
      <c r="G447" s="12"/>
      <c r="H447" s="12"/>
      <c r="I447" s="84"/>
      <c r="J447" s="44">
        <f t="shared" si="84"/>
        <v>76800</v>
      </c>
      <c r="K447" s="28"/>
      <c r="L447" s="16"/>
      <c r="M447" s="23">
        <f t="shared" si="83"/>
        <v>76800</v>
      </c>
      <c r="N447" s="16"/>
      <c r="O447" s="209">
        <f t="shared" si="80"/>
        <v>0</v>
      </c>
    </row>
    <row r="448" spans="1:15" ht="39">
      <c r="A448" s="85" t="s">
        <v>176</v>
      </c>
      <c r="B448" s="83">
        <v>803</v>
      </c>
      <c r="C448" s="126" t="s">
        <v>198</v>
      </c>
      <c r="D448" s="126" t="s">
        <v>494</v>
      </c>
      <c r="E448" s="12" t="s">
        <v>496</v>
      </c>
      <c r="F448" s="12">
        <v>240</v>
      </c>
      <c r="G448" s="12"/>
      <c r="H448" s="12"/>
      <c r="I448" s="84"/>
      <c r="J448" s="44">
        <f t="shared" si="84"/>
        <v>76800</v>
      </c>
      <c r="K448" s="28"/>
      <c r="L448" s="16"/>
      <c r="M448" s="23">
        <f t="shared" si="83"/>
        <v>76800</v>
      </c>
      <c r="N448" s="16"/>
      <c r="O448" s="209">
        <f t="shared" si="80"/>
        <v>0</v>
      </c>
    </row>
    <row r="449" spans="1:15" ht="39">
      <c r="A449" s="13" t="s">
        <v>178</v>
      </c>
      <c r="B449" s="83">
        <v>803</v>
      </c>
      <c r="C449" s="126" t="s">
        <v>198</v>
      </c>
      <c r="D449" s="126" t="s">
        <v>494</v>
      </c>
      <c r="E449" s="12" t="s">
        <v>496</v>
      </c>
      <c r="F449" s="12">
        <v>244</v>
      </c>
      <c r="G449" s="12"/>
      <c r="H449" s="12"/>
      <c r="I449" s="84"/>
      <c r="J449" s="44">
        <f t="shared" si="84"/>
        <v>76800</v>
      </c>
      <c r="K449" s="28"/>
      <c r="L449" s="16"/>
      <c r="M449" s="23">
        <f t="shared" si="83"/>
        <v>76800</v>
      </c>
      <c r="N449" s="16"/>
      <c r="O449" s="209">
        <f t="shared" si="80"/>
        <v>0</v>
      </c>
    </row>
    <row r="450" spans="1:15">
      <c r="A450" s="19" t="s">
        <v>294</v>
      </c>
      <c r="B450" s="127">
        <v>803</v>
      </c>
      <c r="C450" s="128" t="s">
        <v>198</v>
      </c>
      <c r="D450" s="128" t="s">
        <v>494</v>
      </c>
      <c r="E450" s="46" t="s">
        <v>496</v>
      </c>
      <c r="F450" s="46">
        <v>244</v>
      </c>
      <c r="G450" s="46"/>
      <c r="H450" s="46">
        <v>226</v>
      </c>
      <c r="I450" s="102"/>
      <c r="J450" s="103">
        <f t="shared" si="84"/>
        <v>76800</v>
      </c>
      <c r="K450" s="28"/>
      <c r="L450" s="16"/>
      <c r="M450" s="16">
        <f t="shared" si="83"/>
        <v>76800</v>
      </c>
      <c r="N450" s="16"/>
      <c r="O450" s="208">
        <f t="shared" si="80"/>
        <v>0</v>
      </c>
    </row>
    <row r="451" spans="1:15">
      <c r="A451" s="19" t="s">
        <v>497</v>
      </c>
      <c r="B451" s="127">
        <v>803</v>
      </c>
      <c r="C451" s="128" t="s">
        <v>198</v>
      </c>
      <c r="D451" s="128" t="s">
        <v>494</v>
      </c>
      <c r="E451" s="46" t="s">
        <v>496</v>
      </c>
      <c r="F451" s="46">
        <v>244</v>
      </c>
      <c r="G451" s="46"/>
      <c r="H451" s="46">
        <v>226</v>
      </c>
      <c r="I451" s="102">
        <v>1140</v>
      </c>
      <c r="J451" s="103">
        <v>76800</v>
      </c>
      <c r="K451" s="28"/>
      <c r="L451" s="16"/>
      <c r="M451" s="16">
        <f t="shared" si="83"/>
        <v>76800</v>
      </c>
      <c r="N451" s="16"/>
      <c r="O451" s="208">
        <f t="shared" si="80"/>
        <v>0</v>
      </c>
    </row>
    <row r="452" spans="1:15" s="107" customFormat="1" hidden="1">
      <c r="A452" s="96" t="s">
        <v>498</v>
      </c>
      <c r="B452" s="182"/>
      <c r="C452" s="183"/>
      <c r="D452" s="183"/>
      <c r="E452" s="108"/>
      <c r="F452" s="108"/>
      <c r="G452" s="108"/>
      <c r="H452" s="108"/>
      <c r="I452" s="105"/>
      <c r="J452" s="106"/>
      <c r="K452" s="48"/>
      <c r="L452" s="52"/>
      <c r="M452" s="52">
        <v>76800</v>
      </c>
      <c r="N452" s="52"/>
      <c r="O452" s="208">
        <f t="shared" si="80"/>
        <v>0</v>
      </c>
    </row>
    <row r="453" spans="1:15">
      <c r="A453" s="123" t="s">
        <v>499</v>
      </c>
      <c r="B453" s="124">
        <v>803</v>
      </c>
      <c r="C453" s="125" t="s">
        <v>198</v>
      </c>
      <c r="D453" s="125" t="s">
        <v>494</v>
      </c>
      <c r="E453" s="87" t="s">
        <v>500</v>
      </c>
      <c r="F453" s="87"/>
      <c r="G453" s="87"/>
      <c r="H453" s="87"/>
      <c r="I453" s="102"/>
      <c r="J453" s="89">
        <f>J454</f>
        <v>138357.9</v>
      </c>
      <c r="K453" s="28"/>
      <c r="L453" s="16"/>
      <c r="M453" s="156">
        <f t="shared" si="83"/>
        <v>138357.9</v>
      </c>
      <c r="N453" s="16"/>
      <c r="O453" s="209">
        <f t="shared" si="80"/>
        <v>0</v>
      </c>
    </row>
    <row r="454" spans="1:15" ht="26">
      <c r="A454" s="85" t="s">
        <v>174</v>
      </c>
      <c r="B454" s="83">
        <v>803</v>
      </c>
      <c r="C454" s="126" t="s">
        <v>198</v>
      </c>
      <c r="D454" s="126" t="s">
        <v>494</v>
      </c>
      <c r="E454" s="12" t="s">
        <v>500</v>
      </c>
      <c r="F454" s="12">
        <v>200</v>
      </c>
      <c r="G454" s="12"/>
      <c r="H454" s="12"/>
      <c r="I454" s="102"/>
      <c r="J454" s="44">
        <f>J455</f>
        <v>138357.9</v>
      </c>
      <c r="K454" s="28"/>
      <c r="L454" s="16"/>
      <c r="M454" s="23">
        <f t="shared" si="83"/>
        <v>138357.9</v>
      </c>
      <c r="N454" s="16"/>
      <c r="O454" s="209">
        <f t="shared" si="80"/>
        <v>0</v>
      </c>
    </row>
    <row r="455" spans="1:15" ht="39">
      <c r="A455" s="85" t="s">
        <v>176</v>
      </c>
      <c r="B455" s="83">
        <v>803</v>
      </c>
      <c r="C455" s="126" t="s">
        <v>198</v>
      </c>
      <c r="D455" s="126" t="s">
        <v>494</v>
      </c>
      <c r="E455" s="12" t="s">
        <v>500</v>
      </c>
      <c r="F455" s="12">
        <v>240</v>
      </c>
      <c r="G455" s="12"/>
      <c r="H455" s="12"/>
      <c r="I455" s="102"/>
      <c r="J455" s="44">
        <f>J456</f>
        <v>138357.9</v>
      </c>
      <c r="K455" s="28"/>
      <c r="L455" s="16"/>
      <c r="M455" s="23">
        <f t="shared" si="83"/>
        <v>138357.9</v>
      </c>
      <c r="N455" s="16"/>
      <c r="O455" s="209">
        <f t="shared" si="80"/>
        <v>0</v>
      </c>
    </row>
    <row r="456" spans="1:15" ht="39">
      <c r="A456" s="13" t="s">
        <v>178</v>
      </c>
      <c r="B456" s="83">
        <v>803</v>
      </c>
      <c r="C456" s="126" t="s">
        <v>198</v>
      </c>
      <c r="D456" s="126" t="s">
        <v>494</v>
      </c>
      <c r="E456" s="12" t="s">
        <v>500</v>
      </c>
      <c r="F456" s="12">
        <v>244</v>
      </c>
      <c r="G456" s="12"/>
      <c r="H456" s="12"/>
      <c r="I456" s="102"/>
      <c r="J456" s="44">
        <f>J457</f>
        <v>138357.9</v>
      </c>
      <c r="K456" s="28"/>
      <c r="L456" s="16"/>
      <c r="M456" s="23">
        <f t="shared" si="83"/>
        <v>138357.9</v>
      </c>
      <c r="N456" s="16"/>
      <c r="O456" s="209">
        <f t="shared" si="80"/>
        <v>0</v>
      </c>
    </row>
    <row r="457" spans="1:15">
      <c r="A457" s="19" t="s">
        <v>294</v>
      </c>
      <c r="B457" s="127">
        <v>803</v>
      </c>
      <c r="C457" s="128" t="s">
        <v>198</v>
      </c>
      <c r="D457" s="128" t="s">
        <v>494</v>
      </c>
      <c r="E457" s="46" t="s">
        <v>500</v>
      </c>
      <c r="F457" s="46">
        <v>244</v>
      </c>
      <c r="G457" s="46"/>
      <c r="H457" s="46">
        <v>226</v>
      </c>
      <c r="I457" s="102"/>
      <c r="J457" s="103">
        <f>J458</f>
        <v>138357.9</v>
      </c>
      <c r="K457" s="28"/>
      <c r="L457" s="16"/>
      <c r="M457" s="16">
        <f t="shared" si="83"/>
        <v>138357.9</v>
      </c>
      <c r="N457" s="16"/>
      <c r="O457" s="208">
        <f t="shared" si="80"/>
        <v>0</v>
      </c>
    </row>
    <row r="458" spans="1:15">
      <c r="A458" s="19" t="s">
        <v>497</v>
      </c>
      <c r="B458" s="127">
        <v>803</v>
      </c>
      <c r="C458" s="128" t="s">
        <v>198</v>
      </c>
      <c r="D458" s="128" t="s">
        <v>494</v>
      </c>
      <c r="E458" s="46" t="s">
        <v>500</v>
      </c>
      <c r="F458" s="46">
        <v>244</v>
      </c>
      <c r="G458" s="46"/>
      <c r="H458" s="46">
        <v>226</v>
      </c>
      <c r="I458" s="102">
        <v>1140</v>
      </c>
      <c r="J458" s="103">
        <v>138357.9</v>
      </c>
      <c r="K458" s="28"/>
      <c r="L458" s="16"/>
      <c r="M458" s="16">
        <f t="shared" si="83"/>
        <v>138357.9</v>
      </c>
      <c r="N458" s="16"/>
      <c r="O458" s="208">
        <f t="shared" ref="O458:O521" si="85">N458/M458*100</f>
        <v>0</v>
      </c>
    </row>
    <row r="459" spans="1:15" s="107" customFormat="1" hidden="1">
      <c r="A459" s="96" t="s">
        <v>501</v>
      </c>
      <c r="B459" s="182"/>
      <c r="C459" s="183"/>
      <c r="D459" s="183"/>
      <c r="E459" s="108"/>
      <c r="F459" s="108"/>
      <c r="G459" s="108"/>
      <c r="H459" s="108"/>
      <c r="I459" s="105"/>
      <c r="J459" s="106"/>
      <c r="K459" s="48"/>
      <c r="L459" s="52"/>
      <c r="M459" s="52">
        <v>138357.9</v>
      </c>
      <c r="N459" s="52"/>
      <c r="O459" s="208">
        <f t="shared" si="85"/>
        <v>0</v>
      </c>
    </row>
    <row r="460" spans="1:15" s="67" customFormat="1">
      <c r="A460" s="91" t="s">
        <v>502</v>
      </c>
      <c r="B460" s="83">
        <v>803</v>
      </c>
      <c r="C460" s="126" t="s">
        <v>198</v>
      </c>
      <c r="D460" s="126" t="s">
        <v>503</v>
      </c>
      <c r="E460" s="12"/>
      <c r="F460" s="12"/>
      <c r="G460" s="12"/>
      <c r="H460" s="12"/>
      <c r="I460" s="84"/>
      <c r="J460" s="44" t="e">
        <f>J461+#REF!</f>
        <v>#REF!</v>
      </c>
      <c r="K460" s="44" t="e">
        <f>K461+#REF!</f>
        <v>#REF!</v>
      </c>
      <c r="L460" s="44" t="e">
        <f>L461+#REF!</f>
        <v>#REF!</v>
      </c>
      <c r="M460" s="44">
        <f>M461</f>
        <v>2955140.72</v>
      </c>
      <c r="N460" s="23"/>
      <c r="O460" s="209">
        <f t="shared" si="85"/>
        <v>0</v>
      </c>
    </row>
    <row r="461" spans="1:15" s="184" customFormat="1" ht="27">
      <c r="A461" s="123" t="s">
        <v>504</v>
      </c>
      <c r="B461" s="124">
        <v>803</v>
      </c>
      <c r="C461" s="125" t="s">
        <v>198</v>
      </c>
      <c r="D461" s="125" t="s">
        <v>503</v>
      </c>
      <c r="E461" s="87" t="s">
        <v>505</v>
      </c>
      <c r="F461" s="87"/>
      <c r="G461" s="87"/>
      <c r="H461" s="87"/>
      <c r="I461" s="88"/>
      <c r="J461" s="89">
        <f t="shared" ref="J461:M471" si="86">J462</f>
        <v>1406233.3300000003</v>
      </c>
      <c r="K461" s="89">
        <f t="shared" si="86"/>
        <v>0</v>
      </c>
      <c r="L461" s="89">
        <f t="shared" si="86"/>
        <v>-351.56</v>
      </c>
      <c r="M461" s="89">
        <f>M462+M482</f>
        <v>2955140.72</v>
      </c>
      <c r="N461" s="156"/>
      <c r="O461" s="209">
        <f t="shared" si="85"/>
        <v>0</v>
      </c>
    </row>
    <row r="462" spans="1:15" ht="26">
      <c r="A462" s="85" t="s">
        <v>174</v>
      </c>
      <c r="B462" s="83">
        <v>803</v>
      </c>
      <c r="C462" s="126" t="s">
        <v>198</v>
      </c>
      <c r="D462" s="126" t="s">
        <v>503</v>
      </c>
      <c r="E462" s="12" t="s">
        <v>505</v>
      </c>
      <c r="F462" s="12">
        <v>200</v>
      </c>
      <c r="G462" s="12"/>
      <c r="H462" s="12"/>
      <c r="I462" s="84"/>
      <c r="J462" s="44">
        <f t="shared" si="86"/>
        <v>1406233.3300000003</v>
      </c>
      <c r="K462" s="44">
        <f t="shared" si="86"/>
        <v>0</v>
      </c>
      <c r="L462" s="44">
        <f t="shared" si="86"/>
        <v>-351.56</v>
      </c>
      <c r="M462" s="44">
        <f t="shared" si="86"/>
        <v>1457560.7200000002</v>
      </c>
      <c r="N462" s="16"/>
      <c r="O462" s="209">
        <f t="shared" si="85"/>
        <v>0</v>
      </c>
    </row>
    <row r="463" spans="1:15" ht="39">
      <c r="A463" s="85" t="s">
        <v>176</v>
      </c>
      <c r="B463" s="83">
        <v>803</v>
      </c>
      <c r="C463" s="126" t="s">
        <v>198</v>
      </c>
      <c r="D463" s="126" t="s">
        <v>503</v>
      </c>
      <c r="E463" s="12" t="s">
        <v>505</v>
      </c>
      <c r="F463" s="12">
        <v>240</v>
      </c>
      <c r="G463" s="12"/>
      <c r="H463" s="12"/>
      <c r="I463" s="84"/>
      <c r="J463" s="44">
        <f t="shared" si="86"/>
        <v>1406233.3300000003</v>
      </c>
      <c r="K463" s="44">
        <f t="shared" si="86"/>
        <v>0</v>
      </c>
      <c r="L463" s="44">
        <f t="shared" si="86"/>
        <v>-351.56</v>
      </c>
      <c r="M463" s="44">
        <f t="shared" si="86"/>
        <v>1457560.7200000002</v>
      </c>
      <c r="N463" s="16"/>
      <c r="O463" s="209">
        <f t="shared" si="85"/>
        <v>0</v>
      </c>
    </row>
    <row r="464" spans="1:15" ht="39">
      <c r="A464" s="13" t="s">
        <v>178</v>
      </c>
      <c r="B464" s="83">
        <v>803</v>
      </c>
      <c r="C464" s="126" t="s">
        <v>198</v>
      </c>
      <c r="D464" s="126" t="s">
        <v>503</v>
      </c>
      <c r="E464" s="12" t="s">
        <v>505</v>
      </c>
      <c r="F464" s="12">
        <v>244</v>
      </c>
      <c r="G464" s="12"/>
      <c r="H464" s="12"/>
      <c r="I464" s="84"/>
      <c r="J464" s="44">
        <f>J471</f>
        <v>1406233.3300000003</v>
      </c>
      <c r="K464" s="44">
        <f>K471</f>
        <v>0</v>
      </c>
      <c r="L464" s="44">
        <f>L471</f>
        <v>-351.56</v>
      </c>
      <c r="M464" s="44">
        <f>M465+M468+M471+M477</f>
        <v>1457560.7200000002</v>
      </c>
      <c r="N464" s="16"/>
      <c r="O464" s="209">
        <f t="shared" si="85"/>
        <v>0</v>
      </c>
    </row>
    <row r="465" spans="1:15">
      <c r="A465" s="19" t="s">
        <v>231</v>
      </c>
      <c r="B465" s="127">
        <v>803</v>
      </c>
      <c r="C465" s="128" t="s">
        <v>198</v>
      </c>
      <c r="D465" s="128" t="s">
        <v>503</v>
      </c>
      <c r="E465" s="46" t="s">
        <v>505</v>
      </c>
      <c r="F465" s="46">
        <v>244</v>
      </c>
      <c r="G465" s="12"/>
      <c r="H465" s="46">
        <v>225</v>
      </c>
      <c r="I465" s="102"/>
      <c r="J465" s="103"/>
      <c r="K465" s="103"/>
      <c r="L465" s="103"/>
      <c r="M465" s="103">
        <f>M466</f>
        <v>6024.95</v>
      </c>
      <c r="N465" s="16"/>
      <c r="O465" s="208">
        <f t="shared" si="85"/>
        <v>0</v>
      </c>
    </row>
    <row r="466" spans="1:15" ht="26">
      <c r="A466" s="19" t="s">
        <v>369</v>
      </c>
      <c r="B466" s="127">
        <v>803</v>
      </c>
      <c r="C466" s="128" t="s">
        <v>198</v>
      </c>
      <c r="D466" s="128" t="s">
        <v>503</v>
      </c>
      <c r="E466" s="46" t="s">
        <v>505</v>
      </c>
      <c r="F466" s="46">
        <v>244</v>
      </c>
      <c r="G466" s="12"/>
      <c r="H466" s="46">
        <v>225</v>
      </c>
      <c r="I466" s="102">
        <v>1105</v>
      </c>
      <c r="J466" s="103"/>
      <c r="K466" s="103"/>
      <c r="L466" s="103"/>
      <c r="M466" s="103">
        <f>M467</f>
        <v>6024.95</v>
      </c>
      <c r="N466" s="16"/>
      <c r="O466" s="208">
        <f t="shared" si="85"/>
        <v>0</v>
      </c>
    </row>
    <row r="467" spans="1:15" s="107" customFormat="1" hidden="1">
      <c r="A467" s="104" t="s">
        <v>506</v>
      </c>
      <c r="B467" s="182"/>
      <c r="C467" s="183"/>
      <c r="D467" s="183"/>
      <c r="E467" s="108"/>
      <c r="F467" s="108"/>
      <c r="G467" s="108"/>
      <c r="H467" s="108"/>
      <c r="I467" s="105"/>
      <c r="J467" s="106"/>
      <c r="K467" s="106"/>
      <c r="L467" s="106"/>
      <c r="M467" s="106">
        <v>6024.95</v>
      </c>
      <c r="N467" s="52"/>
      <c r="O467" s="208">
        <f t="shared" si="85"/>
        <v>0</v>
      </c>
    </row>
    <row r="468" spans="1:15" s="107" customFormat="1">
      <c r="A468" s="47" t="s">
        <v>414</v>
      </c>
      <c r="B468" s="127">
        <v>803</v>
      </c>
      <c r="C468" s="128" t="s">
        <v>198</v>
      </c>
      <c r="D468" s="128" t="s">
        <v>503</v>
      </c>
      <c r="E468" s="46" t="s">
        <v>505</v>
      </c>
      <c r="F468" s="46">
        <v>244</v>
      </c>
      <c r="G468" s="46"/>
      <c r="H468" s="46">
        <v>227</v>
      </c>
      <c r="I468" s="102"/>
      <c r="J468" s="103"/>
      <c r="K468" s="103"/>
      <c r="L468" s="103"/>
      <c r="M468" s="103">
        <f>M469</f>
        <v>5000</v>
      </c>
      <c r="N468" s="52"/>
      <c r="O468" s="208">
        <f t="shared" si="85"/>
        <v>0</v>
      </c>
    </row>
    <row r="469" spans="1:15" s="107" customFormat="1">
      <c r="A469" s="47" t="s">
        <v>414</v>
      </c>
      <c r="B469" s="127">
        <v>803</v>
      </c>
      <c r="C469" s="128" t="s">
        <v>198</v>
      </c>
      <c r="D469" s="128" t="s">
        <v>503</v>
      </c>
      <c r="E469" s="46" t="s">
        <v>505</v>
      </c>
      <c r="F469" s="46">
        <v>244</v>
      </c>
      <c r="G469" s="46"/>
      <c r="H469" s="46">
        <v>227</v>
      </c>
      <c r="I469" s="102">
        <v>1135</v>
      </c>
      <c r="J469" s="103"/>
      <c r="K469" s="103"/>
      <c r="L469" s="103"/>
      <c r="M469" s="103">
        <f>M470</f>
        <v>5000</v>
      </c>
      <c r="N469" s="52"/>
      <c r="O469" s="208">
        <f t="shared" si="85"/>
        <v>0</v>
      </c>
    </row>
    <row r="470" spans="1:15" s="107" customFormat="1" hidden="1">
      <c r="A470" s="104" t="s">
        <v>507</v>
      </c>
      <c r="B470" s="182"/>
      <c r="C470" s="183"/>
      <c r="D470" s="183"/>
      <c r="E470" s="108"/>
      <c r="F470" s="108"/>
      <c r="G470" s="108"/>
      <c r="H470" s="108"/>
      <c r="I470" s="105"/>
      <c r="J470" s="106"/>
      <c r="K470" s="106"/>
      <c r="L470" s="106"/>
      <c r="M470" s="106">
        <v>5000</v>
      </c>
      <c r="N470" s="52"/>
      <c r="O470" s="208">
        <f t="shared" si="85"/>
        <v>0</v>
      </c>
    </row>
    <row r="471" spans="1:15">
      <c r="A471" s="19" t="s">
        <v>417</v>
      </c>
      <c r="B471" s="127">
        <v>803</v>
      </c>
      <c r="C471" s="128" t="s">
        <v>198</v>
      </c>
      <c r="D471" s="128" t="s">
        <v>503</v>
      </c>
      <c r="E471" s="46" t="s">
        <v>505</v>
      </c>
      <c r="F471" s="46">
        <v>244</v>
      </c>
      <c r="G471" s="46"/>
      <c r="H471" s="46">
        <v>310</v>
      </c>
      <c r="I471" s="102"/>
      <c r="J471" s="103">
        <f t="shared" si="86"/>
        <v>1406233.3300000003</v>
      </c>
      <c r="K471" s="103">
        <f t="shared" si="86"/>
        <v>0</v>
      </c>
      <c r="L471" s="103">
        <f t="shared" si="86"/>
        <v>-351.56</v>
      </c>
      <c r="M471" s="103">
        <f t="shared" si="86"/>
        <v>1411781.7700000003</v>
      </c>
      <c r="N471" s="16"/>
      <c r="O471" s="208">
        <f t="shared" si="85"/>
        <v>0</v>
      </c>
    </row>
    <row r="472" spans="1:15">
      <c r="A472" s="19" t="s">
        <v>418</v>
      </c>
      <c r="B472" s="127">
        <v>803</v>
      </c>
      <c r="C472" s="128" t="s">
        <v>198</v>
      </c>
      <c r="D472" s="128" t="s">
        <v>503</v>
      </c>
      <c r="E472" s="46" t="s">
        <v>505</v>
      </c>
      <c r="F472" s="46">
        <v>244</v>
      </c>
      <c r="G472" s="46"/>
      <c r="H472" s="46">
        <v>310</v>
      </c>
      <c r="I472" s="102">
        <v>1116</v>
      </c>
      <c r="J472" s="103">
        <f>SUM(J473:J476)</f>
        <v>1406233.3300000003</v>
      </c>
      <c r="K472" s="103">
        <f t="shared" ref="K472:M472" si="87">SUM(K473:K476)</f>
        <v>0</v>
      </c>
      <c r="L472" s="103">
        <f t="shared" si="87"/>
        <v>-351.56</v>
      </c>
      <c r="M472" s="103">
        <f t="shared" si="87"/>
        <v>1411781.7700000003</v>
      </c>
      <c r="N472" s="16"/>
      <c r="O472" s="208">
        <f t="shared" si="85"/>
        <v>0</v>
      </c>
    </row>
    <row r="473" spans="1:15" s="107" customFormat="1" ht="26" hidden="1">
      <c r="A473" s="96" t="s">
        <v>508</v>
      </c>
      <c r="B473" s="182"/>
      <c r="C473" s="183"/>
      <c r="D473" s="183"/>
      <c r="E473" s="108"/>
      <c r="F473" s="108"/>
      <c r="G473" s="108"/>
      <c r="H473" s="108"/>
      <c r="I473" s="105"/>
      <c r="J473" s="106">
        <v>1329242.05</v>
      </c>
      <c r="K473" s="48"/>
      <c r="L473" s="52"/>
      <c r="M473" s="52">
        <f>J473+L473</f>
        <v>1329242.05</v>
      </c>
      <c r="N473" s="52"/>
      <c r="O473" s="208">
        <f t="shared" si="85"/>
        <v>0</v>
      </c>
    </row>
    <row r="474" spans="1:15" s="107" customFormat="1" hidden="1">
      <c r="A474" s="96" t="s">
        <v>457</v>
      </c>
      <c r="B474" s="182"/>
      <c r="C474" s="183"/>
      <c r="D474" s="183"/>
      <c r="E474" s="108"/>
      <c r="F474" s="108"/>
      <c r="G474" s="108"/>
      <c r="H474" s="108"/>
      <c r="I474" s="105"/>
      <c r="J474" s="106">
        <v>6679.61</v>
      </c>
      <c r="K474" s="48"/>
      <c r="L474" s="52"/>
      <c r="M474" s="52">
        <f>J474+L474</f>
        <v>6679.61</v>
      </c>
      <c r="N474" s="52"/>
      <c r="O474" s="208">
        <f t="shared" si="85"/>
        <v>0</v>
      </c>
    </row>
    <row r="475" spans="1:15" s="107" customFormat="1" ht="26" hidden="1">
      <c r="A475" s="96" t="s">
        <v>509</v>
      </c>
      <c r="B475" s="182"/>
      <c r="C475" s="183"/>
      <c r="D475" s="183"/>
      <c r="E475" s="108"/>
      <c r="F475" s="108"/>
      <c r="G475" s="108"/>
      <c r="H475" s="108"/>
      <c r="I475" s="105"/>
      <c r="J475" s="106">
        <v>69960.11</v>
      </c>
      <c r="K475" s="48"/>
      <c r="L475" s="52"/>
      <c r="M475" s="52">
        <f>J475+L475</f>
        <v>69960.11</v>
      </c>
      <c r="N475" s="52"/>
      <c r="O475" s="208">
        <f t="shared" si="85"/>
        <v>0</v>
      </c>
    </row>
    <row r="476" spans="1:15" s="107" customFormat="1" ht="26" hidden="1">
      <c r="A476" s="96" t="s">
        <v>510</v>
      </c>
      <c r="B476" s="182"/>
      <c r="C476" s="183"/>
      <c r="D476" s="183"/>
      <c r="E476" s="108"/>
      <c r="F476" s="108"/>
      <c r="G476" s="108"/>
      <c r="H476" s="108"/>
      <c r="I476" s="105"/>
      <c r="J476" s="106">
        <v>351.56</v>
      </c>
      <c r="K476" s="48"/>
      <c r="L476" s="52">
        <v>-351.56</v>
      </c>
      <c r="M476" s="52">
        <v>5900</v>
      </c>
      <c r="N476" s="52"/>
      <c r="O476" s="208">
        <f t="shared" si="85"/>
        <v>0</v>
      </c>
    </row>
    <row r="477" spans="1:15" s="107" customFormat="1">
      <c r="A477" s="19" t="s">
        <v>318</v>
      </c>
      <c r="B477" s="127">
        <v>803</v>
      </c>
      <c r="C477" s="128" t="s">
        <v>198</v>
      </c>
      <c r="D477" s="128" t="s">
        <v>503</v>
      </c>
      <c r="E477" s="46" t="s">
        <v>505</v>
      </c>
      <c r="F477" s="46">
        <v>244</v>
      </c>
      <c r="G477" s="46"/>
      <c r="H477" s="46">
        <v>340</v>
      </c>
      <c r="I477" s="102"/>
      <c r="J477" s="103"/>
      <c r="K477" s="28"/>
      <c r="L477" s="16"/>
      <c r="M477" s="16">
        <f>M478+M480</f>
        <v>34754</v>
      </c>
      <c r="N477" s="52"/>
      <c r="O477" s="208">
        <f t="shared" si="85"/>
        <v>0</v>
      </c>
    </row>
    <row r="478" spans="1:15" s="107" customFormat="1" ht="26">
      <c r="A478" s="19" t="s">
        <v>320</v>
      </c>
      <c r="B478" s="127">
        <v>803</v>
      </c>
      <c r="C478" s="128" t="s">
        <v>198</v>
      </c>
      <c r="D478" s="128" t="s">
        <v>503</v>
      </c>
      <c r="E478" s="46" t="s">
        <v>505</v>
      </c>
      <c r="F478" s="46">
        <v>244</v>
      </c>
      <c r="G478" s="46"/>
      <c r="H478" s="46">
        <v>343</v>
      </c>
      <c r="I478" s="102">
        <v>1121</v>
      </c>
      <c r="J478" s="103"/>
      <c r="K478" s="28"/>
      <c r="L478" s="16"/>
      <c r="M478" s="16">
        <f>M479</f>
        <v>32554</v>
      </c>
      <c r="N478" s="52"/>
      <c r="O478" s="208">
        <f t="shared" si="85"/>
        <v>0</v>
      </c>
    </row>
    <row r="479" spans="1:15" s="107" customFormat="1" hidden="1">
      <c r="A479" s="96" t="s">
        <v>511</v>
      </c>
      <c r="B479" s="182"/>
      <c r="C479" s="183"/>
      <c r="D479" s="183"/>
      <c r="E479" s="108"/>
      <c r="F479" s="108"/>
      <c r="G479" s="108"/>
      <c r="H479" s="108"/>
      <c r="I479" s="105"/>
      <c r="J479" s="106"/>
      <c r="K479" s="48"/>
      <c r="L479" s="52"/>
      <c r="M479" s="52">
        <v>32554</v>
      </c>
      <c r="N479" s="52"/>
      <c r="O479" s="208">
        <f t="shared" si="85"/>
        <v>0</v>
      </c>
    </row>
    <row r="480" spans="1:15" s="107" customFormat="1" ht="26">
      <c r="A480" s="19" t="s">
        <v>262</v>
      </c>
      <c r="B480" s="127">
        <v>803</v>
      </c>
      <c r="C480" s="128" t="s">
        <v>198</v>
      </c>
      <c r="D480" s="128" t="s">
        <v>503</v>
      </c>
      <c r="E480" s="46" t="s">
        <v>505</v>
      </c>
      <c r="F480" s="46">
        <v>244</v>
      </c>
      <c r="G480" s="108"/>
      <c r="H480" s="46">
        <v>346</v>
      </c>
      <c r="I480" s="102">
        <v>1123</v>
      </c>
      <c r="J480" s="103"/>
      <c r="K480" s="28"/>
      <c r="L480" s="16"/>
      <c r="M480" s="16">
        <f>M481</f>
        <v>2200</v>
      </c>
      <c r="N480" s="52"/>
      <c r="O480" s="208">
        <f t="shared" si="85"/>
        <v>0</v>
      </c>
    </row>
    <row r="481" spans="1:15" s="107" customFormat="1" ht="26" hidden="1">
      <c r="A481" s="96" t="s">
        <v>512</v>
      </c>
      <c r="B481" s="182"/>
      <c r="C481" s="183"/>
      <c r="D481" s="183"/>
      <c r="E481" s="108"/>
      <c r="F481" s="108"/>
      <c r="G481" s="108"/>
      <c r="H481" s="108"/>
      <c r="I481" s="105"/>
      <c r="J481" s="106"/>
      <c r="K481" s="48"/>
      <c r="L481" s="52"/>
      <c r="M481" s="52">
        <v>2200</v>
      </c>
      <c r="N481" s="52"/>
      <c r="O481" s="208">
        <f t="shared" si="85"/>
        <v>0</v>
      </c>
    </row>
    <row r="482" spans="1:15" s="107" customFormat="1">
      <c r="A482" s="91" t="s">
        <v>330</v>
      </c>
      <c r="B482" s="12">
        <v>803</v>
      </c>
      <c r="C482" s="126" t="s">
        <v>198</v>
      </c>
      <c r="D482" s="126" t="s">
        <v>503</v>
      </c>
      <c r="E482" s="12" t="s">
        <v>505</v>
      </c>
      <c r="F482" s="12">
        <v>800</v>
      </c>
      <c r="G482" s="12"/>
      <c r="H482" s="108"/>
      <c r="I482" s="105"/>
      <c r="J482" s="106"/>
      <c r="K482" s="48"/>
      <c r="L482" s="52"/>
      <c r="M482" s="23">
        <f>M483</f>
        <v>1497580</v>
      </c>
      <c r="N482" s="52"/>
      <c r="O482" s="209">
        <f t="shared" si="85"/>
        <v>0</v>
      </c>
    </row>
    <row r="483" spans="1:15" s="107" customFormat="1" ht="65">
      <c r="A483" s="91" t="s">
        <v>513</v>
      </c>
      <c r="B483" s="12">
        <v>803</v>
      </c>
      <c r="C483" s="126" t="s">
        <v>198</v>
      </c>
      <c r="D483" s="126" t="s">
        <v>503</v>
      </c>
      <c r="E483" s="12" t="s">
        <v>505</v>
      </c>
      <c r="F483" s="12">
        <v>810</v>
      </c>
      <c r="G483" s="12"/>
      <c r="H483" s="108"/>
      <c r="I483" s="105"/>
      <c r="J483" s="106"/>
      <c r="K483" s="48"/>
      <c r="L483" s="52"/>
      <c r="M483" s="23">
        <f>M484</f>
        <v>1497580</v>
      </c>
      <c r="N483" s="52"/>
      <c r="O483" s="209">
        <f t="shared" si="85"/>
        <v>0</v>
      </c>
    </row>
    <row r="484" spans="1:15" s="107" customFormat="1" ht="65">
      <c r="A484" s="91" t="s">
        <v>514</v>
      </c>
      <c r="B484" s="12">
        <v>803</v>
      </c>
      <c r="C484" s="126" t="s">
        <v>198</v>
      </c>
      <c r="D484" s="126" t="s">
        <v>503</v>
      </c>
      <c r="E484" s="12" t="s">
        <v>505</v>
      </c>
      <c r="F484" s="12">
        <v>811</v>
      </c>
      <c r="G484" s="12"/>
      <c r="H484" s="108"/>
      <c r="I484" s="105"/>
      <c r="J484" s="106"/>
      <c r="K484" s="48"/>
      <c r="L484" s="52"/>
      <c r="M484" s="23">
        <f>M485</f>
        <v>1497580</v>
      </c>
      <c r="N484" s="52"/>
      <c r="O484" s="209">
        <f t="shared" si="85"/>
        <v>0</v>
      </c>
    </row>
    <row r="485" spans="1:15" s="107" customFormat="1" ht="52">
      <c r="A485" s="47" t="s">
        <v>515</v>
      </c>
      <c r="B485" s="46">
        <v>803</v>
      </c>
      <c r="C485" s="128" t="s">
        <v>198</v>
      </c>
      <c r="D485" s="128" t="s">
        <v>503</v>
      </c>
      <c r="E485" s="46" t="s">
        <v>505</v>
      </c>
      <c r="F485" s="46">
        <v>811</v>
      </c>
      <c r="G485" s="46" t="s">
        <v>516</v>
      </c>
      <c r="H485" s="108"/>
      <c r="I485" s="105"/>
      <c r="J485" s="106"/>
      <c r="K485" s="48"/>
      <c r="L485" s="52"/>
      <c r="M485" s="16">
        <f>M486</f>
        <v>1497580</v>
      </c>
      <c r="N485" s="52"/>
      <c r="O485" s="208">
        <f t="shared" si="85"/>
        <v>0</v>
      </c>
    </row>
    <row r="486" spans="1:15" s="107" customFormat="1" hidden="1">
      <c r="A486" s="96" t="s">
        <v>517</v>
      </c>
      <c r="B486" s="182"/>
      <c r="C486" s="183"/>
      <c r="D486" s="183"/>
      <c r="E486" s="108"/>
      <c r="F486" s="108"/>
      <c r="G486" s="108"/>
      <c r="H486" s="108"/>
      <c r="I486" s="105"/>
      <c r="J486" s="106"/>
      <c r="K486" s="48"/>
      <c r="L486" s="52"/>
      <c r="M486" s="52">
        <v>1497580</v>
      </c>
      <c r="N486" s="52"/>
      <c r="O486" s="208">
        <f t="shared" si="85"/>
        <v>0</v>
      </c>
    </row>
    <row r="487" spans="1:15">
      <c r="A487" s="82" t="s">
        <v>518</v>
      </c>
      <c r="B487" s="83" t="s">
        <v>141</v>
      </c>
      <c r="C487" s="12" t="s">
        <v>198</v>
      </c>
      <c r="D487" s="12" t="s">
        <v>473</v>
      </c>
      <c r="E487" s="12" t="s">
        <v>0</v>
      </c>
      <c r="F487" s="12" t="s">
        <v>0</v>
      </c>
      <c r="G487" s="12"/>
      <c r="H487" s="12" t="s">
        <v>0</v>
      </c>
      <c r="I487" s="84" t="s">
        <v>0</v>
      </c>
      <c r="J487" s="44">
        <f t="shared" ref="J487:N492" si="88">J488</f>
        <v>23012964</v>
      </c>
      <c r="K487" s="44">
        <f t="shared" si="88"/>
        <v>0</v>
      </c>
      <c r="L487" s="44">
        <f t="shared" si="88"/>
        <v>-384807.27</v>
      </c>
      <c r="M487" s="44">
        <f t="shared" si="88"/>
        <v>25489392.75</v>
      </c>
      <c r="N487" s="44">
        <f t="shared" si="88"/>
        <v>4249767.8500000006</v>
      </c>
      <c r="O487" s="209">
        <f t="shared" si="85"/>
        <v>16.672691623852046</v>
      </c>
    </row>
    <row r="488" spans="1:15" ht="52">
      <c r="A488" s="85" t="s">
        <v>519</v>
      </c>
      <c r="B488" s="12" t="s">
        <v>141</v>
      </c>
      <c r="C488" s="12" t="s">
        <v>198</v>
      </c>
      <c r="D488" s="12" t="s">
        <v>473</v>
      </c>
      <c r="E488" s="12" t="s">
        <v>520</v>
      </c>
      <c r="F488" s="12" t="s">
        <v>0</v>
      </c>
      <c r="G488" s="12"/>
      <c r="H488" s="12" t="s">
        <v>0</v>
      </c>
      <c r="I488" s="84" t="s">
        <v>0</v>
      </c>
      <c r="J488" s="44">
        <f t="shared" si="88"/>
        <v>23012964</v>
      </c>
      <c r="K488" s="44">
        <f t="shared" si="88"/>
        <v>0</v>
      </c>
      <c r="L488" s="44">
        <f t="shared" si="88"/>
        <v>-384807.27</v>
      </c>
      <c r="M488" s="44">
        <f t="shared" si="88"/>
        <v>25489392.75</v>
      </c>
      <c r="N488" s="44">
        <f t="shared" si="88"/>
        <v>4249767.8500000006</v>
      </c>
      <c r="O488" s="209">
        <f t="shared" si="85"/>
        <v>16.672691623852046</v>
      </c>
    </row>
    <row r="489" spans="1:15">
      <c r="A489" s="85" t="s">
        <v>521</v>
      </c>
      <c r="B489" s="12" t="s">
        <v>141</v>
      </c>
      <c r="C489" s="12" t="s">
        <v>198</v>
      </c>
      <c r="D489" s="12" t="s">
        <v>473</v>
      </c>
      <c r="E489" s="12" t="s">
        <v>520</v>
      </c>
      <c r="F489" s="12" t="s">
        <v>0</v>
      </c>
      <c r="G489" s="12"/>
      <c r="H489" s="12" t="s">
        <v>0</v>
      </c>
      <c r="I489" s="84" t="s">
        <v>0</v>
      </c>
      <c r="J489" s="44">
        <f t="shared" si="88"/>
        <v>23012964</v>
      </c>
      <c r="K489" s="44">
        <f t="shared" si="88"/>
        <v>0</v>
      </c>
      <c r="L489" s="44">
        <f t="shared" si="88"/>
        <v>-384807.27</v>
      </c>
      <c r="M489" s="44">
        <f t="shared" si="88"/>
        <v>25489392.75</v>
      </c>
      <c r="N489" s="44">
        <f t="shared" si="88"/>
        <v>4249767.8500000006</v>
      </c>
      <c r="O489" s="209">
        <f t="shared" si="85"/>
        <v>16.672691623852046</v>
      </c>
    </row>
    <row r="490" spans="1:15" ht="40.5">
      <c r="A490" s="86" t="s">
        <v>522</v>
      </c>
      <c r="B490" s="87" t="s">
        <v>141</v>
      </c>
      <c r="C490" s="87" t="s">
        <v>198</v>
      </c>
      <c r="D490" s="87" t="s">
        <v>473</v>
      </c>
      <c r="E490" s="87" t="s">
        <v>523</v>
      </c>
      <c r="F490" s="87" t="s">
        <v>0</v>
      </c>
      <c r="G490" s="87"/>
      <c r="H490" s="87" t="s">
        <v>0</v>
      </c>
      <c r="I490" s="88" t="s">
        <v>0</v>
      </c>
      <c r="J490" s="89">
        <f t="shared" si="88"/>
        <v>23012964</v>
      </c>
      <c r="K490" s="89">
        <f t="shared" si="88"/>
        <v>0</v>
      </c>
      <c r="L490" s="89">
        <f t="shared" si="88"/>
        <v>-384807.27</v>
      </c>
      <c r="M490" s="89">
        <f t="shared" si="88"/>
        <v>25489392.75</v>
      </c>
      <c r="N490" s="89">
        <f t="shared" si="88"/>
        <v>4249767.8500000006</v>
      </c>
      <c r="O490" s="209">
        <f t="shared" si="85"/>
        <v>16.672691623852046</v>
      </c>
    </row>
    <row r="491" spans="1:15" ht="26">
      <c r="A491" s="85" t="s">
        <v>174</v>
      </c>
      <c r="B491" s="12" t="s">
        <v>141</v>
      </c>
      <c r="C491" s="12" t="s">
        <v>198</v>
      </c>
      <c r="D491" s="12" t="s">
        <v>473</v>
      </c>
      <c r="E491" s="12" t="s">
        <v>523</v>
      </c>
      <c r="F491" s="12" t="s">
        <v>175</v>
      </c>
      <c r="G491" s="12"/>
      <c r="H491" s="12" t="s">
        <v>0</v>
      </c>
      <c r="I491" s="84" t="s">
        <v>0</v>
      </c>
      <c r="J491" s="44">
        <f t="shared" si="88"/>
        <v>23012964</v>
      </c>
      <c r="K491" s="44">
        <f t="shared" si="88"/>
        <v>0</v>
      </c>
      <c r="L491" s="44">
        <f t="shared" si="88"/>
        <v>-384807.27</v>
      </c>
      <c r="M491" s="44">
        <f t="shared" si="88"/>
        <v>25489392.75</v>
      </c>
      <c r="N491" s="44">
        <f t="shared" si="88"/>
        <v>4249767.8500000006</v>
      </c>
      <c r="O491" s="209">
        <f t="shared" si="85"/>
        <v>16.672691623852046</v>
      </c>
    </row>
    <row r="492" spans="1:15" ht="39">
      <c r="A492" s="85" t="s">
        <v>176</v>
      </c>
      <c r="B492" s="12" t="s">
        <v>141</v>
      </c>
      <c r="C492" s="12" t="s">
        <v>198</v>
      </c>
      <c r="D492" s="12" t="s">
        <v>473</v>
      </c>
      <c r="E492" s="12" t="s">
        <v>523</v>
      </c>
      <c r="F492" s="12" t="s">
        <v>177</v>
      </c>
      <c r="G492" s="12"/>
      <c r="H492" s="12" t="s">
        <v>0</v>
      </c>
      <c r="I492" s="84" t="s">
        <v>0</v>
      </c>
      <c r="J492" s="44">
        <f t="shared" si="88"/>
        <v>23012964</v>
      </c>
      <c r="K492" s="44">
        <f t="shared" si="88"/>
        <v>0</v>
      </c>
      <c r="L492" s="44">
        <f t="shared" si="88"/>
        <v>-384807.27</v>
      </c>
      <c r="M492" s="44">
        <f>M493+M523</f>
        <v>25489392.75</v>
      </c>
      <c r="N492" s="44">
        <f>N493+N523</f>
        <v>4249767.8500000006</v>
      </c>
      <c r="O492" s="209">
        <f t="shared" si="85"/>
        <v>16.672691623852046</v>
      </c>
    </row>
    <row r="493" spans="1:15" ht="39">
      <c r="A493" s="13" t="s">
        <v>178</v>
      </c>
      <c r="B493" s="12" t="s">
        <v>141</v>
      </c>
      <c r="C493" s="12" t="s">
        <v>198</v>
      </c>
      <c r="D493" s="12" t="s">
        <v>473</v>
      </c>
      <c r="E493" s="12" t="s">
        <v>523</v>
      </c>
      <c r="F493" s="12" t="s">
        <v>179</v>
      </c>
      <c r="G493" s="12"/>
      <c r="H493" s="12" t="s">
        <v>0</v>
      </c>
      <c r="I493" s="84" t="s">
        <v>0</v>
      </c>
      <c r="J493" s="44">
        <f>J494+J514+J518+J521</f>
        <v>23012964</v>
      </c>
      <c r="K493" s="44">
        <f>K494+K514+K518+K521</f>
        <v>0</v>
      </c>
      <c r="L493" s="44">
        <f>L494+L514+L518+L521</f>
        <v>-384807.27</v>
      </c>
      <c r="M493" s="44">
        <f>M494+M514+M518+M521</f>
        <v>23672726.09</v>
      </c>
      <c r="N493" s="44">
        <f>N494+N514+N518+N521</f>
        <v>4249767.8500000006</v>
      </c>
      <c r="O493" s="209">
        <f t="shared" si="85"/>
        <v>17.952169234092636</v>
      </c>
    </row>
    <row r="494" spans="1:15">
      <c r="A494" s="19" t="s">
        <v>231</v>
      </c>
      <c r="B494" s="18" t="s">
        <v>141</v>
      </c>
      <c r="C494" s="18" t="s">
        <v>198</v>
      </c>
      <c r="D494" s="18" t="s">
        <v>473</v>
      </c>
      <c r="E494" s="46" t="s">
        <v>523</v>
      </c>
      <c r="F494" s="18" t="s">
        <v>179</v>
      </c>
      <c r="G494" s="18"/>
      <c r="H494" s="18" t="s">
        <v>232</v>
      </c>
      <c r="I494" s="81" t="s">
        <v>0</v>
      </c>
      <c r="J494" s="90">
        <f>J495+J505+J510</f>
        <v>21628457.199999999</v>
      </c>
      <c r="K494" s="90">
        <f t="shared" ref="K494:N494" si="89">K495+K505+K510</f>
        <v>0</v>
      </c>
      <c r="L494" s="90">
        <f t="shared" si="89"/>
        <v>-384807.27</v>
      </c>
      <c r="M494" s="90">
        <f t="shared" si="89"/>
        <v>22288219.289999999</v>
      </c>
      <c r="N494" s="90">
        <f t="shared" si="89"/>
        <v>4249767.8500000006</v>
      </c>
      <c r="O494" s="208">
        <f t="shared" si="85"/>
        <v>19.067327877138815</v>
      </c>
    </row>
    <row r="495" spans="1:15" ht="26">
      <c r="A495" s="19" t="s">
        <v>369</v>
      </c>
      <c r="B495" s="18" t="s">
        <v>141</v>
      </c>
      <c r="C495" s="18" t="s">
        <v>198</v>
      </c>
      <c r="D495" s="18" t="s">
        <v>473</v>
      </c>
      <c r="E495" s="46" t="s">
        <v>523</v>
      </c>
      <c r="F495" s="18" t="s">
        <v>179</v>
      </c>
      <c r="G495" s="18"/>
      <c r="H495" s="18" t="s">
        <v>232</v>
      </c>
      <c r="I495" s="81" t="s">
        <v>286</v>
      </c>
      <c r="J495" s="90">
        <f>SUM(J496:J501)</f>
        <v>12415322.4</v>
      </c>
      <c r="K495" s="28"/>
      <c r="L495" s="16"/>
      <c r="M495" s="16">
        <f>SUM(M496:M504)</f>
        <v>13415917.82</v>
      </c>
      <c r="N495" s="16">
        <f>SUM(N496:N504)</f>
        <v>0</v>
      </c>
      <c r="O495" s="208">
        <f t="shared" si="85"/>
        <v>0</v>
      </c>
    </row>
    <row r="496" spans="1:15" hidden="1">
      <c r="A496" s="96" t="s">
        <v>524</v>
      </c>
      <c r="B496" s="97"/>
      <c r="C496" s="97"/>
      <c r="D496" s="97"/>
      <c r="E496" s="46"/>
      <c r="F496" s="97"/>
      <c r="G496" s="97"/>
      <c r="H496" s="18"/>
      <c r="I496" s="81"/>
      <c r="J496" s="99">
        <v>337268.4</v>
      </c>
      <c r="K496" s="28"/>
      <c r="L496" s="16"/>
      <c r="M496" s="52">
        <f t="shared" ref="M496:N509" si="90">J496+L496</f>
        <v>337268.4</v>
      </c>
      <c r="N496" s="16"/>
      <c r="O496" s="208">
        <f t="shared" si="85"/>
        <v>0</v>
      </c>
    </row>
    <row r="497" spans="1:15" hidden="1">
      <c r="A497" s="96" t="s">
        <v>525</v>
      </c>
      <c r="B497" s="97"/>
      <c r="C497" s="97"/>
      <c r="D497" s="97"/>
      <c r="E497" s="46"/>
      <c r="F497" s="97"/>
      <c r="G497" s="97"/>
      <c r="H497" s="18"/>
      <c r="I497" s="81"/>
      <c r="J497" s="99">
        <v>867430.8</v>
      </c>
      <c r="K497" s="28"/>
      <c r="L497" s="16"/>
      <c r="M497" s="52">
        <f t="shared" si="90"/>
        <v>867430.8</v>
      </c>
      <c r="N497" s="16"/>
      <c r="O497" s="208">
        <f t="shared" si="85"/>
        <v>0</v>
      </c>
    </row>
    <row r="498" spans="1:15" ht="26" hidden="1">
      <c r="A498" s="96" t="s">
        <v>526</v>
      </c>
      <c r="B498" s="97"/>
      <c r="C498" s="97"/>
      <c r="D498" s="97"/>
      <c r="E498" s="46"/>
      <c r="F498" s="97"/>
      <c r="G498" s="97"/>
      <c r="H498" s="18"/>
      <c r="I498" s="81"/>
      <c r="J498" s="99">
        <v>9899496.6600000001</v>
      </c>
      <c r="K498" s="28"/>
      <c r="L498" s="16"/>
      <c r="M498" s="52">
        <f t="shared" si="90"/>
        <v>9899496.6600000001</v>
      </c>
      <c r="N498" s="16"/>
      <c r="O498" s="208">
        <f t="shared" si="85"/>
        <v>0</v>
      </c>
    </row>
    <row r="499" spans="1:15" ht="25.5" hidden="1" customHeight="1">
      <c r="A499" s="96" t="s">
        <v>527</v>
      </c>
      <c r="B499" s="97"/>
      <c r="C499" s="97"/>
      <c r="D499" s="97"/>
      <c r="E499" s="46"/>
      <c r="F499" s="97"/>
      <c r="G499" s="97"/>
      <c r="H499" s="18"/>
      <c r="I499" s="81"/>
      <c r="J499" s="99">
        <v>521026.14</v>
      </c>
      <c r="K499" s="28"/>
      <c r="L499" s="16"/>
      <c r="M499" s="52">
        <f t="shared" si="90"/>
        <v>521026.14</v>
      </c>
      <c r="N499" s="16"/>
      <c r="O499" s="208">
        <f t="shared" si="85"/>
        <v>0</v>
      </c>
    </row>
    <row r="500" spans="1:15" ht="41.5" hidden="1" customHeight="1">
      <c r="A500" s="96" t="s">
        <v>528</v>
      </c>
      <c r="B500" s="97"/>
      <c r="C500" s="97"/>
      <c r="D500" s="97"/>
      <c r="E500" s="46"/>
      <c r="F500" s="97"/>
      <c r="G500" s="97"/>
      <c r="H500" s="18"/>
      <c r="I500" s="81"/>
      <c r="J500" s="99"/>
      <c r="K500" s="28"/>
      <c r="L500" s="16"/>
      <c r="M500" s="52">
        <v>250000</v>
      </c>
      <c r="N500" s="16"/>
      <c r="O500" s="208">
        <f t="shared" si="85"/>
        <v>0</v>
      </c>
    </row>
    <row r="501" spans="1:15" hidden="1">
      <c r="A501" s="96" t="s">
        <v>529</v>
      </c>
      <c r="B501" s="97"/>
      <c r="C501" s="97"/>
      <c r="D501" s="97"/>
      <c r="E501" s="46"/>
      <c r="F501" s="97"/>
      <c r="G501" s="97"/>
      <c r="H501" s="18"/>
      <c r="I501" s="81"/>
      <c r="J501" s="99">
        <v>790100.4</v>
      </c>
      <c r="K501" s="28"/>
      <c r="L501" s="16"/>
      <c r="M501" s="52">
        <v>750595.38</v>
      </c>
      <c r="N501" s="16"/>
      <c r="O501" s="208">
        <f t="shared" si="85"/>
        <v>0</v>
      </c>
    </row>
    <row r="502" spans="1:15" ht="26" hidden="1">
      <c r="A502" s="96" t="s">
        <v>530</v>
      </c>
      <c r="B502" s="97"/>
      <c r="C502" s="97"/>
      <c r="D502" s="97"/>
      <c r="E502" s="46"/>
      <c r="F502" s="97"/>
      <c r="G502" s="97"/>
      <c r="H502" s="18"/>
      <c r="I502" s="81"/>
      <c r="J502" s="99"/>
      <c r="K502" s="28"/>
      <c r="L502" s="16"/>
      <c r="M502" s="52">
        <v>0.04</v>
      </c>
      <c r="N502" s="16"/>
      <c r="O502" s="208">
        <f t="shared" si="85"/>
        <v>0</v>
      </c>
    </row>
    <row r="503" spans="1:15" ht="14.5" hidden="1" customHeight="1">
      <c r="A503" s="96" t="s">
        <v>531</v>
      </c>
      <c r="B503" s="97"/>
      <c r="C503" s="97"/>
      <c r="D503" s="97"/>
      <c r="E503" s="46"/>
      <c r="F503" s="97"/>
      <c r="G503" s="97"/>
      <c r="H503" s="18"/>
      <c r="I503" s="81"/>
      <c r="J503" s="99"/>
      <c r="K503" s="28"/>
      <c r="L503" s="16"/>
      <c r="M503" s="52">
        <v>39505.019999999997</v>
      </c>
      <c r="N503" s="16"/>
      <c r="O503" s="208">
        <f t="shared" si="85"/>
        <v>0</v>
      </c>
    </row>
    <row r="504" spans="1:15" hidden="1">
      <c r="A504" s="96" t="s">
        <v>532</v>
      </c>
      <c r="B504" s="97"/>
      <c r="C504" s="97"/>
      <c r="D504" s="97"/>
      <c r="E504" s="46"/>
      <c r="F504" s="97"/>
      <c r="G504" s="97"/>
      <c r="H504" s="18"/>
      <c r="I504" s="81"/>
      <c r="J504" s="99"/>
      <c r="K504" s="28"/>
      <c r="L504" s="16"/>
      <c r="M504" s="52">
        <v>750595.38</v>
      </c>
      <c r="N504" s="16"/>
      <c r="O504" s="208">
        <f t="shared" si="85"/>
        <v>0</v>
      </c>
    </row>
    <row r="505" spans="1:15" ht="26">
      <c r="A505" s="19" t="s">
        <v>533</v>
      </c>
      <c r="B505" s="18" t="s">
        <v>141</v>
      </c>
      <c r="C505" s="18" t="s">
        <v>198</v>
      </c>
      <c r="D505" s="18" t="s">
        <v>473</v>
      </c>
      <c r="E505" s="46" t="s">
        <v>523</v>
      </c>
      <c r="F505" s="18" t="s">
        <v>179</v>
      </c>
      <c r="G505" s="18"/>
      <c r="H505" s="18" t="s">
        <v>232</v>
      </c>
      <c r="I505" s="81">
        <v>1111</v>
      </c>
      <c r="J505" s="90">
        <f>SUM(J506:J509)</f>
        <v>1629701.2</v>
      </c>
      <c r="K505" s="28"/>
      <c r="L505" s="16"/>
      <c r="M505" s="16">
        <f>SUM(M506:M509)</f>
        <v>1629701.2</v>
      </c>
      <c r="N505" s="16">
        <f>SUM(N506:N509)</f>
        <v>1629701.2</v>
      </c>
      <c r="O505" s="208">
        <f t="shared" si="85"/>
        <v>100</v>
      </c>
    </row>
    <row r="506" spans="1:15" hidden="1">
      <c r="A506" s="96" t="s">
        <v>534</v>
      </c>
      <c r="B506" s="97"/>
      <c r="C506" s="97"/>
      <c r="D506" s="97"/>
      <c r="E506" s="108"/>
      <c r="F506" s="97"/>
      <c r="G506" s="97"/>
      <c r="H506" s="97"/>
      <c r="I506" s="98"/>
      <c r="J506" s="99">
        <v>91405.2</v>
      </c>
      <c r="K506" s="28"/>
      <c r="L506" s="16"/>
      <c r="M506" s="52">
        <f t="shared" si="90"/>
        <v>91405.2</v>
      </c>
      <c r="N506" s="52">
        <f t="shared" si="90"/>
        <v>91405.2</v>
      </c>
      <c r="O506" s="208">
        <f t="shared" si="85"/>
        <v>100</v>
      </c>
    </row>
    <row r="507" spans="1:15" hidden="1">
      <c r="A507" s="96" t="s">
        <v>535</v>
      </c>
      <c r="B507" s="97"/>
      <c r="C507" s="97"/>
      <c r="D507" s="97"/>
      <c r="E507" s="97"/>
      <c r="F507" s="97"/>
      <c r="G507" s="97"/>
      <c r="H507" s="97"/>
      <c r="I507" s="98"/>
      <c r="J507" s="99">
        <v>93984</v>
      </c>
      <c r="K507" s="28"/>
      <c r="L507" s="16"/>
      <c r="M507" s="52">
        <f t="shared" si="90"/>
        <v>93984</v>
      </c>
      <c r="N507" s="52">
        <f t="shared" si="90"/>
        <v>93984</v>
      </c>
      <c r="O507" s="208">
        <f t="shared" si="85"/>
        <v>100</v>
      </c>
    </row>
    <row r="508" spans="1:15" hidden="1">
      <c r="A508" s="96" t="s">
        <v>536</v>
      </c>
      <c r="B508" s="97"/>
      <c r="C508" s="97"/>
      <c r="D508" s="97"/>
      <c r="E508" s="97"/>
      <c r="F508" s="97"/>
      <c r="G508" s="97"/>
      <c r="H508" s="97"/>
      <c r="I508" s="98"/>
      <c r="J508" s="99">
        <v>76530</v>
      </c>
      <c r="K508" s="28"/>
      <c r="L508" s="16"/>
      <c r="M508" s="52">
        <f t="shared" si="90"/>
        <v>76530</v>
      </c>
      <c r="N508" s="52">
        <f t="shared" si="90"/>
        <v>76530</v>
      </c>
      <c r="O508" s="208">
        <f t="shared" si="85"/>
        <v>100</v>
      </c>
    </row>
    <row r="509" spans="1:15" hidden="1">
      <c r="A509" s="96" t="s">
        <v>537</v>
      </c>
      <c r="B509" s="97"/>
      <c r="C509" s="97"/>
      <c r="D509" s="97"/>
      <c r="E509" s="108"/>
      <c r="F509" s="97"/>
      <c r="G509" s="97"/>
      <c r="H509" s="97"/>
      <c r="I509" s="98"/>
      <c r="J509" s="99">
        <v>1367782</v>
      </c>
      <c r="K509" s="28"/>
      <c r="L509" s="16"/>
      <c r="M509" s="52">
        <f t="shared" si="90"/>
        <v>1367782</v>
      </c>
      <c r="N509" s="52">
        <f t="shared" si="90"/>
        <v>1367782</v>
      </c>
      <c r="O509" s="208">
        <f t="shared" si="85"/>
        <v>100</v>
      </c>
    </row>
    <row r="510" spans="1:15">
      <c r="A510" s="19" t="s">
        <v>538</v>
      </c>
      <c r="B510" s="18" t="s">
        <v>141</v>
      </c>
      <c r="C510" s="18" t="s">
        <v>198</v>
      </c>
      <c r="D510" s="18" t="s">
        <v>473</v>
      </c>
      <c r="E510" s="46" t="s">
        <v>523</v>
      </c>
      <c r="F510" s="18" t="s">
        <v>179</v>
      </c>
      <c r="G510" s="18"/>
      <c r="H510" s="18" t="s">
        <v>232</v>
      </c>
      <c r="I510" s="81">
        <v>1129</v>
      </c>
      <c r="J510" s="90">
        <f>SUM(J511:J513)</f>
        <v>7583433.5999999996</v>
      </c>
      <c r="K510" s="90">
        <f t="shared" ref="K510:N510" si="91">SUM(K511:K513)</f>
        <v>0</v>
      </c>
      <c r="L510" s="90">
        <f t="shared" si="91"/>
        <v>-384807.27</v>
      </c>
      <c r="M510" s="90">
        <f t="shared" si="91"/>
        <v>7242600.2700000005</v>
      </c>
      <c r="N510" s="90">
        <f t="shared" si="91"/>
        <v>2620066.6500000004</v>
      </c>
      <c r="O510" s="208">
        <f t="shared" si="85"/>
        <v>36.175773235100827</v>
      </c>
    </row>
    <row r="511" spans="1:15" ht="26" hidden="1">
      <c r="A511" s="96" t="s">
        <v>539</v>
      </c>
      <c r="B511" s="97"/>
      <c r="C511" s="97"/>
      <c r="D511" s="97"/>
      <c r="E511" s="108"/>
      <c r="F511" s="97"/>
      <c r="G511" s="97"/>
      <c r="H511" s="97"/>
      <c r="I511" s="98"/>
      <c r="J511" s="99">
        <v>4911614.4000000004</v>
      </c>
      <c r="K511" s="28"/>
      <c r="L511" s="52"/>
      <c r="M511" s="52">
        <f t="shared" ref="M511:M522" si="92">J511+L511</f>
        <v>4911614.4000000004</v>
      </c>
      <c r="N511" s="52">
        <v>333054.71999999997</v>
      </c>
      <c r="O511" s="208">
        <f t="shared" si="85"/>
        <v>6.7809622840099157</v>
      </c>
    </row>
    <row r="512" spans="1:15" ht="26" hidden="1">
      <c r="A512" s="96" t="s">
        <v>540</v>
      </c>
      <c r="B512" s="97"/>
      <c r="C512" s="97"/>
      <c r="D512" s="97"/>
      <c r="E512" s="108"/>
      <c r="F512" s="97"/>
      <c r="G512" s="97"/>
      <c r="H512" s="97"/>
      <c r="I512" s="98"/>
      <c r="J512" s="99">
        <v>2287011.9300000002</v>
      </c>
      <c r="K512" s="28"/>
      <c r="L512" s="52"/>
      <c r="M512" s="52">
        <f t="shared" si="92"/>
        <v>2287011.9300000002</v>
      </c>
      <c r="N512" s="52">
        <v>2287011.9300000002</v>
      </c>
      <c r="O512" s="208">
        <f t="shared" si="85"/>
        <v>100</v>
      </c>
    </row>
    <row r="513" spans="1:15" hidden="1">
      <c r="A513" s="96" t="s">
        <v>541</v>
      </c>
      <c r="B513" s="97"/>
      <c r="C513" s="97"/>
      <c r="D513" s="97"/>
      <c r="E513" s="108"/>
      <c r="F513" s="97"/>
      <c r="G513" s="97"/>
      <c r="H513" s="97"/>
      <c r="I513" s="98"/>
      <c r="J513" s="110">
        <v>384807.27</v>
      </c>
      <c r="K513" s="28"/>
      <c r="L513" s="52">
        <v>-384807.27</v>
      </c>
      <c r="M513" s="52">
        <v>43973.94</v>
      </c>
      <c r="N513" s="52"/>
      <c r="O513" s="208">
        <f t="shared" si="85"/>
        <v>0</v>
      </c>
    </row>
    <row r="514" spans="1:15">
      <c r="A514" s="19" t="s">
        <v>294</v>
      </c>
      <c r="B514" s="18" t="s">
        <v>141</v>
      </c>
      <c r="C514" s="18" t="s">
        <v>198</v>
      </c>
      <c r="D514" s="18" t="s">
        <v>473</v>
      </c>
      <c r="E514" s="46" t="s">
        <v>523</v>
      </c>
      <c r="F514" s="18" t="s">
        <v>179</v>
      </c>
      <c r="G514" s="18"/>
      <c r="H514" s="18" t="s">
        <v>180</v>
      </c>
      <c r="I514" s="81" t="s">
        <v>0</v>
      </c>
      <c r="J514" s="90">
        <f>J515</f>
        <v>1105648.8</v>
      </c>
      <c r="K514" s="28"/>
      <c r="L514" s="16"/>
      <c r="M514" s="16">
        <f t="shared" si="92"/>
        <v>1105648.8</v>
      </c>
      <c r="N514" s="16"/>
      <c r="O514" s="208">
        <f t="shared" si="85"/>
        <v>0</v>
      </c>
    </row>
    <row r="515" spans="1:15" ht="26">
      <c r="A515" s="19" t="s">
        <v>542</v>
      </c>
      <c r="B515" s="18" t="s">
        <v>141</v>
      </c>
      <c r="C515" s="18" t="s">
        <v>198</v>
      </c>
      <c r="D515" s="18" t="s">
        <v>473</v>
      </c>
      <c r="E515" s="46" t="s">
        <v>523</v>
      </c>
      <c r="F515" s="18" t="s">
        <v>179</v>
      </c>
      <c r="G515" s="18"/>
      <c r="H515" s="18" t="s">
        <v>180</v>
      </c>
      <c r="I515" s="81" t="s">
        <v>306</v>
      </c>
      <c r="J515" s="90">
        <f>SUM(J516:J517)</f>
        <v>1105648.8</v>
      </c>
      <c r="K515" s="28"/>
      <c r="L515" s="16"/>
      <c r="M515" s="16">
        <f t="shared" si="92"/>
        <v>1105648.8</v>
      </c>
      <c r="N515" s="16"/>
      <c r="O515" s="208">
        <f t="shared" si="85"/>
        <v>0</v>
      </c>
    </row>
    <row r="516" spans="1:15" s="185" customFormat="1" ht="26" hidden="1">
      <c r="A516" s="96" t="s">
        <v>543</v>
      </c>
      <c r="B516" s="97"/>
      <c r="C516" s="97"/>
      <c r="D516" s="97"/>
      <c r="E516" s="108"/>
      <c r="F516" s="97"/>
      <c r="G516" s="97"/>
      <c r="H516" s="97"/>
      <c r="I516" s="98"/>
      <c r="J516" s="99">
        <v>451226.4</v>
      </c>
      <c r="K516" s="48"/>
      <c r="L516" s="52"/>
      <c r="M516" s="52">
        <f t="shared" si="92"/>
        <v>451226.4</v>
      </c>
      <c r="N516" s="52"/>
      <c r="O516" s="208">
        <f t="shared" si="85"/>
        <v>0</v>
      </c>
    </row>
    <row r="517" spans="1:15" s="185" customFormat="1" ht="26" hidden="1">
      <c r="A517" s="96" t="s">
        <v>544</v>
      </c>
      <c r="B517" s="97"/>
      <c r="C517" s="97"/>
      <c r="D517" s="97"/>
      <c r="E517" s="108"/>
      <c r="F517" s="97"/>
      <c r="G517" s="97"/>
      <c r="H517" s="97"/>
      <c r="I517" s="98"/>
      <c r="J517" s="99">
        <v>654422.4</v>
      </c>
      <c r="K517" s="48"/>
      <c r="L517" s="52"/>
      <c r="M517" s="52">
        <f t="shared" si="92"/>
        <v>654422.4</v>
      </c>
      <c r="N517" s="52"/>
      <c r="O517" s="208">
        <f t="shared" si="85"/>
        <v>0</v>
      </c>
    </row>
    <row r="518" spans="1:15">
      <c r="A518" s="19" t="s">
        <v>255</v>
      </c>
      <c r="B518" s="18" t="s">
        <v>141</v>
      </c>
      <c r="C518" s="18" t="s">
        <v>198</v>
      </c>
      <c r="D518" s="18" t="s">
        <v>473</v>
      </c>
      <c r="E518" s="46" t="s">
        <v>523</v>
      </c>
      <c r="F518" s="18" t="s">
        <v>179</v>
      </c>
      <c r="G518" s="18"/>
      <c r="H518" s="18" t="s">
        <v>256</v>
      </c>
      <c r="I518" s="81" t="s">
        <v>0</v>
      </c>
      <c r="J518" s="90">
        <f>J519</f>
        <v>278858</v>
      </c>
      <c r="K518" s="28"/>
      <c r="L518" s="16"/>
      <c r="M518" s="16">
        <f t="shared" si="92"/>
        <v>278858</v>
      </c>
      <c r="N518" s="16"/>
      <c r="O518" s="208">
        <f t="shared" si="85"/>
        <v>0</v>
      </c>
    </row>
    <row r="519" spans="1:15" ht="26">
      <c r="A519" s="19" t="s">
        <v>257</v>
      </c>
      <c r="B519" s="18" t="s">
        <v>141</v>
      </c>
      <c r="C519" s="18" t="s">
        <v>198</v>
      </c>
      <c r="D519" s="18" t="s">
        <v>473</v>
      </c>
      <c r="E519" s="46" t="s">
        <v>523</v>
      </c>
      <c r="F519" s="18" t="s">
        <v>179</v>
      </c>
      <c r="G519" s="18"/>
      <c r="H519" s="18" t="s">
        <v>256</v>
      </c>
      <c r="I519" s="81" t="s">
        <v>258</v>
      </c>
      <c r="J519" s="90">
        <f>J520</f>
        <v>278858</v>
      </c>
      <c r="K519" s="28"/>
      <c r="L519" s="16"/>
      <c r="M519" s="16">
        <f t="shared" si="92"/>
        <v>278858</v>
      </c>
      <c r="N519" s="16"/>
      <c r="O519" s="208">
        <f t="shared" si="85"/>
        <v>0</v>
      </c>
    </row>
    <row r="520" spans="1:15" s="107" customFormat="1" hidden="1">
      <c r="A520" s="96" t="s">
        <v>545</v>
      </c>
      <c r="B520" s="97"/>
      <c r="C520" s="97"/>
      <c r="D520" s="97"/>
      <c r="E520" s="108"/>
      <c r="F520" s="97"/>
      <c r="G520" s="97"/>
      <c r="H520" s="97"/>
      <c r="I520" s="98"/>
      <c r="J520" s="99">
        <v>278858</v>
      </c>
      <c r="K520" s="48"/>
      <c r="L520" s="52"/>
      <c r="M520" s="52">
        <f t="shared" si="92"/>
        <v>278858</v>
      </c>
      <c r="N520" s="52"/>
      <c r="O520" s="208">
        <f t="shared" si="85"/>
        <v>0</v>
      </c>
    </row>
    <row r="521" spans="1:15" ht="23.5" hidden="1" customHeight="1">
      <c r="A521" s="19" t="s">
        <v>183</v>
      </c>
      <c r="B521" s="18" t="s">
        <v>141</v>
      </c>
      <c r="C521" s="18" t="s">
        <v>198</v>
      </c>
      <c r="D521" s="18" t="s">
        <v>473</v>
      </c>
      <c r="E521" s="46" t="s">
        <v>523</v>
      </c>
      <c r="F521" s="18" t="s">
        <v>179</v>
      </c>
      <c r="G521" s="18"/>
      <c r="H521" s="18">
        <v>340</v>
      </c>
      <c r="I521" s="81"/>
      <c r="J521" s="90">
        <f>J522</f>
        <v>0</v>
      </c>
      <c r="K521" s="28"/>
      <c r="L521" s="16"/>
      <c r="M521" s="16">
        <f t="shared" si="92"/>
        <v>0</v>
      </c>
      <c r="N521" s="16"/>
      <c r="O521" s="208" t="e">
        <f t="shared" si="85"/>
        <v>#DIV/0!</v>
      </c>
    </row>
    <row r="522" spans="1:15" hidden="1">
      <c r="A522" s="19" t="s">
        <v>546</v>
      </c>
      <c r="B522" s="18" t="s">
        <v>141</v>
      </c>
      <c r="C522" s="18" t="s">
        <v>198</v>
      </c>
      <c r="D522" s="18" t="s">
        <v>473</v>
      </c>
      <c r="E522" s="46" t="s">
        <v>523</v>
      </c>
      <c r="F522" s="18" t="s">
        <v>179</v>
      </c>
      <c r="G522" s="18"/>
      <c r="H522" s="18">
        <v>346</v>
      </c>
      <c r="I522" s="81">
        <v>1123</v>
      </c>
      <c r="J522" s="90">
        <v>0</v>
      </c>
      <c r="K522" s="28"/>
      <c r="L522" s="16"/>
      <c r="M522" s="16">
        <f t="shared" si="92"/>
        <v>0</v>
      </c>
      <c r="N522" s="16"/>
      <c r="O522" s="208" t="e">
        <f t="shared" ref="O522:O585" si="93">N522/M522*100</f>
        <v>#DIV/0!</v>
      </c>
    </row>
    <row r="523" spans="1:15" ht="52">
      <c r="A523" s="13" t="s">
        <v>547</v>
      </c>
      <c r="B523" s="92" t="s">
        <v>141</v>
      </c>
      <c r="C523" s="92" t="s">
        <v>198</v>
      </c>
      <c r="D523" s="92" t="s">
        <v>473</v>
      </c>
      <c r="E523" s="12" t="s">
        <v>523</v>
      </c>
      <c r="F523" s="92">
        <v>245</v>
      </c>
      <c r="G523" s="92"/>
      <c r="H523" s="92"/>
      <c r="I523" s="94"/>
      <c r="J523" s="66"/>
      <c r="K523" s="37"/>
      <c r="L523" s="23"/>
      <c r="M523" s="23">
        <f>M524</f>
        <v>1816666.6600000001</v>
      </c>
      <c r="N523" s="16"/>
      <c r="O523" s="209">
        <f t="shared" si="93"/>
        <v>0</v>
      </c>
    </row>
    <row r="524" spans="1:15">
      <c r="A524" s="19" t="s">
        <v>294</v>
      </c>
      <c r="B524" s="18" t="s">
        <v>141</v>
      </c>
      <c r="C524" s="18" t="s">
        <v>198</v>
      </c>
      <c r="D524" s="18" t="s">
        <v>473</v>
      </c>
      <c r="E524" s="46" t="s">
        <v>523</v>
      </c>
      <c r="F524" s="18">
        <v>245</v>
      </c>
      <c r="G524" s="18"/>
      <c r="H524" s="18">
        <v>226</v>
      </c>
      <c r="I524" s="81"/>
      <c r="J524" s="90"/>
      <c r="K524" s="28"/>
      <c r="L524" s="16"/>
      <c r="M524" s="16">
        <f>M525</f>
        <v>1816666.6600000001</v>
      </c>
      <c r="N524" s="16"/>
      <c r="O524" s="208">
        <f t="shared" si="93"/>
        <v>0</v>
      </c>
    </row>
    <row r="525" spans="1:15" ht="39">
      <c r="A525" s="19" t="s">
        <v>548</v>
      </c>
      <c r="B525" s="18" t="s">
        <v>141</v>
      </c>
      <c r="C525" s="18" t="s">
        <v>198</v>
      </c>
      <c r="D525" s="18" t="s">
        <v>473</v>
      </c>
      <c r="E525" s="46" t="s">
        <v>523</v>
      </c>
      <c r="F525" s="18">
        <v>245</v>
      </c>
      <c r="G525" s="18"/>
      <c r="H525" s="18">
        <v>226</v>
      </c>
      <c r="I525" s="81">
        <v>1132</v>
      </c>
      <c r="J525" s="90"/>
      <c r="K525" s="28"/>
      <c r="L525" s="16"/>
      <c r="M525" s="16">
        <f>SUM(M526:M527)</f>
        <v>1816666.6600000001</v>
      </c>
      <c r="N525" s="16"/>
      <c r="O525" s="208">
        <f t="shared" si="93"/>
        <v>0</v>
      </c>
    </row>
    <row r="526" spans="1:15" s="107" customFormat="1" ht="26" hidden="1">
      <c r="A526" s="96" t="s">
        <v>549</v>
      </c>
      <c r="B526" s="97"/>
      <c r="C526" s="97"/>
      <c r="D526" s="97"/>
      <c r="E526" s="108"/>
      <c r="F526" s="97"/>
      <c r="G526" s="97"/>
      <c r="H526" s="97"/>
      <c r="I526" s="98"/>
      <c r="J526" s="99"/>
      <c r="K526" s="48"/>
      <c r="L526" s="52"/>
      <c r="M526" s="52">
        <v>1725833.33</v>
      </c>
      <c r="N526" s="52"/>
      <c r="O526" s="208">
        <f t="shared" si="93"/>
        <v>0</v>
      </c>
    </row>
    <row r="527" spans="1:15" ht="39" hidden="1">
      <c r="A527" s="96" t="s">
        <v>550</v>
      </c>
      <c r="B527" s="18"/>
      <c r="C527" s="18"/>
      <c r="D527" s="18"/>
      <c r="E527" s="46"/>
      <c r="F527" s="18"/>
      <c r="G527" s="18"/>
      <c r="H527" s="18"/>
      <c r="I527" s="81"/>
      <c r="J527" s="90"/>
      <c r="K527" s="28"/>
      <c r="L527" s="16"/>
      <c r="M527" s="52">
        <v>90833.33</v>
      </c>
      <c r="N527" s="16"/>
      <c r="O527" s="208">
        <f t="shared" si="93"/>
        <v>0</v>
      </c>
    </row>
    <row r="528" spans="1:15" ht="26">
      <c r="A528" s="82" t="s">
        <v>551</v>
      </c>
      <c r="B528" s="83" t="s">
        <v>141</v>
      </c>
      <c r="C528" s="12" t="s">
        <v>198</v>
      </c>
      <c r="D528" s="12" t="s">
        <v>552</v>
      </c>
      <c r="E528" s="12" t="s">
        <v>0</v>
      </c>
      <c r="F528" s="12" t="s">
        <v>0</v>
      </c>
      <c r="G528" s="12"/>
      <c r="H528" s="12" t="s">
        <v>0</v>
      </c>
      <c r="I528" s="84" t="s">
        <v>0</v>
      </c>
      <c r="J528" s="44">
        <f>J529+J553</f>
        <v>1873144.77</v>
      </c>
      <c r="K528" s="44">
        <f t="shared" ref="K528:N528" si="94">K529+K553</f>
        <v>0</v>
      </c>
      <c r="L528" s="44">
        <f t="shared" si="94"/>
        <v>0</v>
      </c>
      <c r="M528" s="44">
        <f t="shared" si="94"/>
        <v>2798750.38</v>
      </c>
      <c r="N528" s="44">
        <f t="shared" si="94"/>
        <v>172000</v>
      </c>
      <c r="O528" s="209">
        <f t="shared" si="93"/>
        <v>6.1455998801865279</v>
      </c>
    </row>
    <row r="529" spans="1:15" ht="52">
      <c r="A529" s="85" t="s">
        <v>553</v>
      </c>
      <c r="B529" s="12" t="s">
        <v>141</v>
      </c>
      <c r="C529" s="12" t="s">
        <v>198</v>
      </c>
      <c r="D529" s="12" t="s">
        <v>552</v>
      </c>
      <c r="E529" s="12" t="s">
        <v>554</v>
      </c>
      <c r="F529" s="12" t="s">
        <v>0</v>
      </c>
      <c r="G529" s="12"/>
      <c r="H529" s="12" t="s">
        <v>0</v>
      </c>
      <c r="I529" s="84" t="s">
        <v>0</v>
      </c>
      <c r="J529" s="44">
        <f>J530+J535+J548</f>
        <v>600000</v>
      </c>
      <c r="K529" s="28"/>
      <c r="L529" s="16"/>
      <c r="M529" s="23">
        <f>M530+M535+M548</f>
        <v>600000</v>
      </c>
      <c r="N529" s="23">
        <f>N530+N535+N548</f>
        <v>172000</v>
      </c>
      <c r="O529" s="209">
        <f t="shared" si="93"/>
        <v>28.666666666666668</v>
      </c>
    </row>
    <row r="530" spans="1:15" ht="27">
      <c r="A530" s="86" t="s">
        <v>555</v>
      </c>
      <c r="B530" s="87" t="s">
        <v>141</v>
      </c>
      <c r="C530" s="87" t="s">
        <v>198</v>
      </c>
      <c r="D530" s="87" t="s">
        <v>552</v>
      </c>
      <c r="E530" s="87" t="s">
        <v>556</v>
      </c>
      <c r="F530" s="87" t="s">
        <v>0</v>
      </c>
      <c r="G530" s="87"/>
      <c r="H530" s="87" t="s">
        <v>0</v>
      </c>
      <c r="I530" s="88" t="s">
        <v>0</v>
      </c>
      <c r="J530" s="89">
        <f t="shared" ref="J530:J532" si="95">J531</f>
        <v>100000</v>
      </c>
      <c r="K530" s="28"/>
      <c r="L530" s="16"/>
      <c r="M530" s="23">
        <f t="shared" ref="M530:M565" si="96">J530+L530</f>
        <v>100000</v>
      </c>
      <c r="N530" s="16"/>
      <c r="O530" s="209">
        <f t="shared" si="93"/>
        <v>0</v>
      </c>
    </row>
    <row r="531" spans="1:15">
      <c r="A531" s="85" t="s">
        <v>330</v>
      </c>
      <c r="B531" s="12" t="s">
        <v>141</v>
      </c>
      <c r="C531" s="12" t="s">
        <v>198</v>
      </c>
      <c r="D531" s="12" t="s">
        <v>552</v>
      </c>
      <c r="E531" s="12" t="s">
        <v>556</v>
      </c>
      <c r="F531" s="12" t="s">
        <v>331</v>
      </c>
      <c r="G531" s="12"/>
      <c r="H531" s="12" t="s">
        <v>0</v>
      </c>
      <c r="I531" s="84" t="s">
        <v>0</v>
      </c>
      <c r="J531" s="44">
        <f t="shared" si="95"/>
        <v>100000</v>
      </c>
      <c r="K531" s="28"/>
      <c r="L531" s="16"/>
      <c r="M531" s="23">
        <f t="shared" si="96"/>
        <v>100000</v>
      </c>
      <c r="N531" s="16"/>
      <c r="O531" s="209">
        <f t="shared" si="93"/>
        <v>0</v>
      </c>
    </row>
    <row r="532" spans="1:15" ht="65">
      <c r="A532" s="13" t="s">
        <v>513</v>
      </c>
      <c r="B532" s="12" t="s">
        <v>141</v>
      </c>
      <c r="C532" s="12" t="s">
        <v>198</v>
      </c>
      <c r="D532" s="12" t="s">
        <v>552</v>
      </c>
      <c r="E532" s="12" t="s">
        <v>556</v>
      </c>
      <c r="F532" s="12" t="s">
        <v>557</v>
      </c>
      <c r="G532" s="12"/>
      <c r="H532" s="12" t="s">
        <v>0</v>
      </c>
      <c r="I532" s="84" t="s">
        <v>0</v>
      </c>
      <c r="J532" s="44">
        <f t="shared" si="95"/>
        <v>100000</v>
      </c>
      <c r="K532" s="28"/>
      <c r="L532" s="16"/>
      <c r="M532" s="23">
        <f t="shared" si="96"/>
        <v>100000</v>
      </c>
      <c r="N532" s="16"/>
      <c r="O532" s="209">
        <f t="shared" si="93"/>
        <v>0</v>
      </c>
    </row>
    <row r="533" spans="1:15" ht="39">
      <c r="A533" s="19" t="s">
        <v>558</v>
      </c>
      <c r="B533" s="18" t="s">
        <v>141</v>
      </c>
      <c r="C533" s="18" t="s">
        <v>198</v>
      </c>
      <c r="D533" s="18" t="s">
        <v>552</v>
      </c>
      <c r="E533" s="46" t="s">
        <v>556</v>
      </c>
      <c r="F533" s="18">
        <v>814</v>
      </c>
      <c r="G533" s="18"/>
      <c r="H533" s="18"/>
      <c r="I533" s="81" t="s">
        <v>0</v>
      </c>
      <c r="J533" s="90">
        <f>J534</f>
        <v>100000</v>
      </c>
      <c r="K533" s="28"/>
      <c r="L533" s="16"/>
      <c r="M533" s="16">
        <f t="shared" si="96"/>
        <v>100000</v>
      </c>
      <c r="N533" s="16"/>
      <c r="O533" s="208">
        <f t="shared" si="93"/>
        <v>0</v>
      </c>
    </row>
    <row r="534" spans="1:15" ht="52">
      <c r="A534" s="19" t="s">
        <v>559</v>
      </c>
      <c r="B534" s="18" t="s">
        <v>141</v>
      </c>
      <c r="C534" s="18" t="s">
        <v>198</v>
      </c>
      <c r="D534" s="18" t="s">
        <v>552</v>
      </c>
      <c r="E534" s="46" t="s">
        <v>556</v>
      </c>
      <c r="F534" s="18">
        <v>814</v>
      </c>
      <c r="G534" s="18"/>
      <c r="H534" s="18">
        <v>246</v>
      </c>
      <c r="I534" s="81"/>
      <c r="J534" s="90">
        <v>100000</v>
      </c>
      <c r="K534" s="28"/>
      <c r="L534" s="16"/>
      <c r="M534" s="16">
        <f t="shared" si="96"/>
        <v>100000</v>
      </c>
      <c r="N534" s="16"/>
      <c r="O534" s="208">
        <f t="shared" si="93"/>
        <v>0</v>
      </c>
    </row>
    <row r="535" spans="1:15" ht="27">
      <c r="A535" s="86" t="s">
        <v>560</v>
      </c>
      <c r="B535" s="87" t="s">
        <v>141</v>
      </c>
      <c r="C535" s="87" t="s">
        <v>198</v>
      </c>
      <c r="D535" s="87" t="s">
        <v>552</v>
      </c>
      <c r="E535" s="87" t="s">
        <v>561</v>
      </c>
      <c r="F535" s="87" t="s">
        <v>0</v>
      </c>
      <c r="G535" s="87"/>
      <c r="H535" s="87" t="s">
        <v>0</v>
      </c>
      <c r="I535" s="88" t="s">
        <v>0</v>
      </c>
      <c r="J535" s="89">
        <f>J542+J536</f>
        <v>350000</v>
      </c>
      <c r="K535" s="28"/>
      <c r="L535" s="16"/>
      <c r="M535" s="23">
        <f>M536+M542</f>
        <v>350000</v>
      </c>
      <c r="N535" s="23">
        <f>N536+N542</f>
        <v>172000</v>
      </c>
      <c r="O535" s="209">
        <f t="shared" si="93"/>
        <v>49.142857142857146</v>
      </c>
    </row>
    <row r="536" spans="1:15" ht="78">
      <c r="A536" s="85" t="s">
        <v>153</v>
      </c>
      <c r="B536" s="12" t="s">
        <v>141</v>
      </c>
      <c r="C536" s="12" t="s">
        <v>198</v>
      </c>
      <c r="D536" s="12" t="s">
        <v>552</v>
      </c>
      <c r="E536" s="12" t="s">
        <v>561</v>
      </c>
      <c r="F536" s="12">
        <v>100</v>
      </c>
      <c r="G536" s="87"/>
      <c r="H536" s="87"/>
      <c r="I536" s="88"/>
      <c r="J536" s="44">
        <f>J537</f>
        <v>50000</v>
      </c>
      <c r="K536" s="28"/>
      <c r="L536" s="16"/>
      <c r="M536" s="23">
        <f t="shared" ref="M536:N540" si="97">M537</f>
        <v>50000</v>
      </c>
      <c r="N536" s="23">
        <f t="shared" si="97"/>
        <v>22000</v>
      </c>
      <c r="O536" s="209">
        <f t="shared" si="93"/>
        <v>44</v>
      </c>
    </row>
    <row r="537" spans="1:15" ht="26">
      <c r="A537" s="85" t="s">
        <v>155</v>
      </c>
      <c r="B537" s="12" t="s">
        <v>141</v>
      </c>
      <c r="C537" s="12" t="s">
        <v>198</v>
      </c>
      <c r="D537" s="12" t="s">
        <v>552</v>
      </c>
      <c r="E537" s="12" t="s">
        <v>561</v>
      </c>
      <c r="F537" s="12">
        <v>120</v>
      </c>
      <c r="G537" s="87"/>
      <c r="H537" s="87"/>
      <c r="I537" s="88"/>
      <c r="J537" s="44">
        <f>J538</f>
        <v>50000</v>
      </c>
      <c r="K537" s="28"/>
      <c r="L537" s="16"/>
      <c r="M537" s="23">
        <f t="shared" si="97"/>
        <v>50000</v>
      </c>
      <c r="N537" s="23">
        <f t="shared" si="97"/>
        <v>22000</v>
      </c>
      <c r="O537" s="209">
        <f t="shared" si="93"/>
        <v>44</v>
      </c>
    </row>
    <row r="538" spans="1:15" ht="65">
      <c r="A538" s="13" t="s">
        <v>168</v>
      </c>
      <c r="B538" s="12" t="s">
        <v>141</v>
      </c>
      <c r="C538" s="12" t="s">
        <v>198</v>
      </c>
      <c r="D538" s="12" t="s">
        <v>552</v>
      </c>
      <c r="E538" s="12" t="s">
        <v>561</v>
      </c>
      <c r="F538" s="12">
        <v>123</v>
      </c>
      <c r="G538" s="87"/>
      <c r="H538" s="87"/>
      <c r="I538" s="88"/>
      <c r="J538" s="44">
        <f>J539</f>
        <v>50000</v>
      </c>
      <c r="K538" s="28"/>
      <c r="L538" s="16"/>
      <c r="M538" s="23">
        <f t="shared" si="97"/>
        <v>50000</v>
      </c>
      <c r="N538" s="23">
        <f t="shared" si="97"/>
        <v>22000</v>
      </c>
      <c r="O538" s="209">
        <f t="shared" si="93"/>
        <v>44</v>
      </c>
    </row>
    <row r="539" spans="1:15">
      <c r="A539" s="19" t="s">
        <v>444</v>
      </c>
      <c r="B539" s="18" t="s">
        <v>141</v>
      </c>
      <c r="C539" s="18" t="s">
        <v>198</v>
      </c>
      <c r="D539" s="18" t="s">
        <v>552</v>
      </c>
      <c r="E539" s="46" t="s">
        <v>561</v>
      </c>
      <c r="F539" s="18">
        <v>123</v>
      </c>
      <c r="G539" s="18"/>
      <c r="H539" s="18" t="s">
        <v>180</v>
      </c>
      <c r="I539" s="81" t="s">
        <v>0</v>
      </c>
      <c r="J539" s="103">
        <f>J540</f>
        <v>50000</v>
      </c>
      <c r="K539" s="28"/>
      <c r="L539" s="16"/>
      <c r="M539" s="16">
        <f t="shared" si="97"/>
        <v>50000</v>
      </c>
      <c r="N539" s="16">
        <f t="shared" si="97"/>
        <v>22000</v>
      </c>
      <c r="O539" s="208">
        <f t="shared" si="93"/>
        <v>44</v>
      </c>
    </row>
    <row r="540" spans="1:15">
      <c r="A540" s="19" t="s">
        <v>445</v>
      </c>
      <c r="B540" s="18" t="s">
        <v>141</v>
      </c>
      <c r="C540" s="18" t="s">
        <v>198</v>
      </c>
      <c r="D540" s="18" t="s">
        <v>552</v>
      </c>
      <c r="E540" s="46" t="s">
        <v>561</v>
      </c>
      <c r="F540" s="18">
        <v>123</v>
      </c>
      <c r="G540" s="18"/>
      <c r="H540" s="18" t="s">
        <v>180</v>
      </c>
      <c r="I540" s="81">
        <v>1140</v>
      </c>
      <c r="J540" s="103">
        <f>J541</f>
        <v>50000</v>
      </c>
      <c r="K540" s="28"/>
      <c r="L540" s="16"/>
      <c r="M540" s="16">
        <f t="shared" si="97"/>
        <v>50000</v>
      </c>
      <c r="N540" s="16">
        <f t="shared" si="97"/>
        <v>22000</v>
      </c>
      <c r="O540" s="208">
        <f t="shared" si="93"/>
        <v>44</v>
      </c>
    </row>
    <row r="541" spans="1:15" s="107" customFormat="1" hidden="1">
      <c r="A541" s="186" t="s">
        <v>562</v>
      </c>
      <c r="B541" s="108"/>
      <c r="C541" s="108"/>
      <c r="D541" s="108"/>
      <c r="E541" s="108"/>
      <c r="F541" s="108"/>
      <c r="G541" s="108"/>
      <c r="H541" s="108"/>
      <c r="I541" s="105"/>
      <c r="J541" s="106">
        <v>50000</v>
      </c>
      <c r="K541" s="48"/>
      <c r="L541" s="52"/>
      <c r="M541" s="52">
        <f t="shared" si="96"/>
        <v>50000</v>
      </c>
      <c r="N541" s="52">
        <v>22000</v>
      </c>
      <c r="O541" s="208">
        <f t="shared" si="93"/>
        <v>44</v>
      </c>
    </row>
    <row r="542" spans="1:15" ht="26">
      <c r="A542" s="85" t="s">
        <v>174</v>
      </c>
      <c r="B542" s="12" t="s">
        <v>141</v>
      </c>
      <c r="C542" s="12" t="s">
        <v>198</v>
      </c>
      <c r="D542" s="12" t="s">
        <v>552</v>
      </c>
      <c r="E542" s="12" t="s">
        <v>561</v>
      </c>
      <c r="F542" s="12" t="s">
        <v>175</v>
      </c>
      <c r="G542" s="12"/>
      <c r="H542" s="12" t="s">
        <v>0</v>
      </c>
      <c r="I542" s="84" t="s">
        <v>0</v>
      </c>
      <c r="J542" s="44">
        <f t="shared" ref="J542:J546" si="98">J543</f>
        <v>300000</v>
      </c>
      <c r="K542" s="28"/>
      <c r="L542" s="16"/>
      <c r="M542" s="23">
        <f t="shared" ref="M542:N546" si="99">M543</f>
        <v>300000</v>
      </c>
      <c r="N542" s="23">
        <f t="shared" si="99"/>
        <v>150000</v>
      </c>
      <c r="O542" s="209">
        <f t="shared" si="93"/>
        <v>50</v>
      </c>
    </row>
    <row r="543" spans="1:15" ht="39">
      <c r="A543" s="85" t="s">
        <v>176</v>
      </c>
      <c r="B543" s="12" t="s">
        <v>141</v>
      </c>
      <c r="C543" s="12" t="s">
        <v>198</v>
      </c>
      <c r="D543" s="12" t="s">
        <v>552</v>
      </c>
      <c r="E543" s="12" t="s">
        <v>561</v>
      </c>
      <c r="F543" s="12" t="s">
        <v>177</v>
      </c>
      <c r="G543" s="12"/>
      <c r="H543" s="12" t="s">
        <v>0</v>
      </c>
      <c r="I543" s="84" t="s">
        <v>0</v>
      </c>
      <c r="J543" s="44">
        <f t="shared" si="98"/>
        <v>300000</v>
      </c>
      <c r="K543" s="28"/>
      <c r="L543" s="16"/>
      <c r="M543" s="23">
        <f t="shared" si="99"/>
        <v>300000</v>
      </c>
      <c r="N543" s="23">
        <f t="shared" si="99"/>
        <v>150000</v>
      </c>
      <c r="O543" s="209">
        <f t="shared" si="93"/>
        <v>50</v>
      </c>
    </row>
    <row r="544" spans="1:15" ht="39">
      <c r="A544" s="13" t="s">
        <v>178</v>
      </c>
      <c r="B544" s="12" t="s">
        <v>141</v>
      </c>
      <c r="C544" s="12" t="s">
        <v>198</v>
      </c>
      <c r="D544" s="12" t="s">
        <v>552</v>
      </c>
      <c r="E544" s="12" t="s">
        <v>561</v>
      </c>
      <c r="F544" s="12" t="s">
        <v>179</v>
      </c>
      <c r="G544" s="12"/>
      <c r="H544" s="12" t="s">
        <v>0</v>
      </c>
      <c r="I544" s="84" t="s">
        <v>0</v>
      </c>
      <c r="J544" s="44">
        <f t="shared" si="98"/>
        <v>300000</v>
      </c>
      <c r="K544" s="28"/>
      <c r="L544" s="16"/>
      <c r="M544" s="23">
        <f t="shared" si="99"/>
        <v>300000</v>
      </c>
      <c r="N544" s="23">
        <f t="shared" si="99"/>
        <v>150000</v>
      </c>
      <c r="O544" s="209">
        <f t="shared" si="93"/>
        <v>50</v>
      </c>
    </row>
    <row r="545" spans="1:15">
      <c r="A545" s="19" t="s">
        <v>294</v>
      </c>
      <c r="B545" s="18" t="s">
        <v>141</v>
      </c>
      <c r="C545" s="18" t="s">
        <v>198</v>
      </c>
      <c r="D545" s="18" t="s">
        <v>552</v>
      </c>
      <c r="E545" s="46" t="s">
        <v>561</v>
      </c>
      <c r="F545" s="18" t="s">
        <v>179</v>
      </c>
      <c r="G545" s="18"/>
      <c r="H545" s="18" t="s">
        <v>180</v>
      </c>
      <c r="I545" s="81" t="s">
        <v>0</v>
      </c>
      <c r="J545" s="90">
        <f t="shared" si="98"/>
        <v>300000</v>
      </c>
      <c r="K545" s="28"/>
      <c r="L545" s="16"/>
      <c r="M545" s="16">
        <f t="shared" si="99"/>
        <v>300000</v>
      </c>
      <c r="N545" s="16">
        <f t="shared" si="99"/>
        <v>150000</v>
      </c>
      <c r="O545" s="208">
        <f t="shared" si="93"/>
        <v>50</v>
      </c>
    </row>
    <row r="546" spans="1:15">
      <c r="A546" s="19" t="s">
        <v>563</v>
      </c>
      <c r="B546" s="18" t="s">
        <v>141</v>
      </c>
      <c r="C546" s="18" t="s">
        <v>198</v>
      </c>
      <c r="D546" s="18" t="s">
        <v>552</v>
      </c>
      <c r="E546" s="46" t="s">
        <v>561</v>
      </c>
      <c r="F546" s="18" t="s">
        <v>179</v>
      </c>
      <c r="G546" s="18"/>
      <c r="H546" s="18" t="s">
        <v>180</v>
      </c>
      <c r="I546" s="81">
        <v>1140</v>
      </c>
      <c r="J546" s="90">
        <f t="shared" si="98"/>
        <v>300000</v>
      </c>
      <c r="K546" s="28"/>
      <c r="L546" s="16"/>
      <c r="M546" s="16">
        <f t="shared" si="99"/>
        <v>300000</v>
      </c>
      <c r="N546" s="16">
        <f t="shared" si="99"/>
        <v>150000</v>
      </c>
      <c r="O546" s="208">
        <f t="shared" si="93"/>
        <v>50</v>
      </c>
    </row>
    <row r="547" spans="1:15" s="107" customFormat="1" hidden="1">
      <c r="A547" s="96" t="s">
        <v>564</v>
      </c>
      <c r="B547" s="97"/>
      <c r="C547" s="97"/>
      <c r="D547" s="97"/>
      <c r="E547" s="108"/>
      <c r="F547" s="97"/>
      <c r="G547" s="97"/>
      <c r="H547" s="97"/>
      <c r="I547" s="98"/>
      <c r="J547" s="99">
        <v>300000</v>
      </c>
      <c r="K547" s="48"/>
      <c r="L547" s="52"/>
      <c r="M547" s="52">
        <f t="shared" si="96"/>
        <v>300000</v>
      </c>
      <c r="N547" s="52">
        <v>150000</v>
      </c>
      <c r="O547" s="208">
        <f t="shared" si="93"/>
        <v>50</v>
      </c>
    </row>
    <row r="548" spans="1:15" ht="27">
      <c r="A548" s="86" t="s">
        <v>565</v>
      </c>
      <c r="B548" s="87" t="s">
        <v>141</v>
      </c>
      <c r="C548" s="87" t="s">
        <v>198</v>
      </c>
      <c r="D548" s="87" t="s">
        <v>552</v>
      </c>
      <c r="E548" s="87" t="s">
        <v>566</v>
      </c>
      <c r="F548" s="87" t="s">
        <v>0</v>
      </c>
      <c r="G548" s="87"/>
      <c r="H548" s="87" t="s">
        <v>0</v>
      </c>
      <c r="I548" s="88" t="s">
        <v>0</v>
      </c>
      <c r="J548" s="89">
        <f t="shared" ref="J548:J550" si="100">J549</f>
        <v>150000</v>
      </c>
      <c r="K548" s="28"/>
      <c r="L548" s="16"/>
      <c r="M548" s="23">
        <f t="shared" si="96"/>
        <v>150000</v>
      </c>
      <c r="N548" s="16"/>
      <c r="O548" s="209">
        <f t="shared" si="93"/>
        <v>0</v>
      </c>
    </row>
    <row r="549" spans="1:15">
      <c r="A549" s="85" t="s">
        <v>330</v>
      </c>
      <c r="B549" s="12" t="s">
        <v>141</v>
      </c>
      <c r="C549" s="12" t="s">
        <v>198</v>
      </c>
      <c r="D549" s="12" t="s">
        <v>552</v>
      </c>
      <c r="E549" s="12" t="s">
        <v>566</v>
      </c>
      <c r="F549" s="12" t="s">
        <v>331</v>
      </c>
      <c r="G549" s="12"/>
      <c r="H549" s="12" t="s">
        <v>0</v>
      </c>
      <c r="I549" s="84" t="s">
        <v>0</v>
      </c>
      <c r="J549" s="44">
        <f t="shared" si="100"/>
        <v>150000</v>
      </c>
      <c r="K549" s="28"/>
      <c r="L549" s="16"/>
      <c r="M549" s="23">
        <f t="shared" si="96"/>
        <v>150000</v>
      </c>
      <c r="N549" s="16"/>
      <c r="O549" s="209">
        <f t="shared" si="93"/>
        <v>0</v>
      </c>
    </row>
    <row r="550" spans="1:15" ht="65">
      <c r="A550" s="13" t="s">
        <v>513</v>
      </c>
      <c r="B550" s="12" t="s">
        <v>141</v>
      </c>
      <c r="C550" s="12" t="s">
        <v>198</v>
      </c>
      <c r="D550" s="12" t="s">
        <v>552</v>
      </c>
      <c r="E550" s="12" t="s">
        <v>566</v>
      </c>
      <c r="F550" s="12" t="s">
        <v>557</v>
      </c>
      <c r="G550" s="12"/>
      <c r="H550" s="12" t="s">
        <v>0</v>
      </c>
      <c r="I550" s="84" t="s">
        <v>0</v>
      </c>
      <c r="J550" s="44">
        <f t="shared" si="100"/>
        <v>150000</v>
      </c>
      <c r="K550" s="28"/>
      <c r="L550" s="16"/>
      <c r="M550" s="23">
        <f t="shared" si="96"/>
        <v>150000</v>
      </c>
      <c r="N550" s="16"/>
      <c r="O550" s="209">
        <f t="shared" si="93"/>
        <v>0</v>
      </c>
    </row>
    <row r="551" spans="1:15" ht="39">
      <c r="A551" s="19" t="s">
        <v>558</v>
      </c>
      <c r="B551" s="18" t="s">
        <v>141</v>
      </c>
      <c r="C551" s="18" t="s">
        <v>198</v>
      </c>
      <c r="D551" s="18" t="s">
        <v>552</v>
      </c>
      <c r="E551" s="46" t="s">
        <v>566</v>
      </c>
      <c r="F551" s="18">
        <v>814</v>
      </c>
      <c r="G551" s="18"/>
      <c r="H551" s="18"/>
      <c r="I551" s="81" t="s">
        <v>0</v>
      </c>
      <c r="J551" s="90">
        <f>J552</f>
        <v>150000</v>
      </c>
      <c r="K551" s="28"/>
      <c r="L551" s="16"/>
      <c r="M551" s="16">
        <f t="shared" si="96"/>
        <v>150000</v>
      </c>
      <c r="N551" s="16"/>
      <c r="O551" s="208">
        <f t="shared" si="93"/>
        <v>0</v>
      </c>
    </row>
    <row r="552" spans="1:15" ht="52">
      <c r="A552" s="19" t="s">
        <v>559</v>
      </c>
      <c r="B552" s="18" t="s">
        <v>141</v>
      </c>
      <c r="C552" s="18" t="s">
        <v>198</v>
      </c>
      <c r="D552" s="18" t="s">
        <v>552</v>
      </c>
      <c r="E552" s="46" t="s">
        <v>566</v>
      </c>
      <c r="F552" s="18">
        <v>814</v>
      </c>
      <c r="G552" s="18"/>
      <c r="H552" s="18">
        <v>246</v>
      </c>
      <c r="I552" s="81"/>
      <c r="J552" s="90">
        <v>150000</v>
      </c>
      <c r="K552" s="28"/>
      <c r="L552" s="16"/>
      <c r="M552" s="16">
        <f t="shared" si="96"/>
        <v>150000</v>
      </c>
      <c r="N552" s="16"/>
      <c r="O552" s="208">
        <f t="shared" si="93"/>
        <v>0</v>
      </c>
    </row>
    <row r="553" spans="1:15">
      <c r="A553" s="85" t="s">
        <v>147</v>
      </c>
      <c r="B553" s="12" t="s">
        <v>141</v>
      </c>
      <c r="C553" s="12" t="s">
        <v>198</v>
      </c>
      <c r="D553" s="12" t="s">
        <v>552</v>
      </c>
      <c r="E553" s="12" t="s">
        <v>148</v>
      </c>
      <c r="F553" s="12" t="s">
        <v>0</v>
      </c>
      <c r="G553" s="12"/>
      <c r="H553" s="12" t="s">
        <v>0</v>
      </c>
      <c r="I553" s="84" t="s">
        <v>0</v>
      </c>
      <c r="J553" s="44">
        <f t="shared" ref="J553:J559" si="101">J554</f>
        <v>1273144.77</v>
      </c>
      <c r="K553" s="28"/>
      <c r="L553" s="16"/>
      <c r="M553" s="23">
        <f t="shared" ref="M553:M559" si="102">M554</f>
        <v>2198750.38</v>
      </c>
      <c r="N553" s="16"/>
      <c r="O553" s="209">
        <f t="shared" si="93"/>
        <v>0</v>
      </c>
    </row>
    <row r="554" spans="1:15">
      <c r="A554" s="85" t="s">
        <v>361</v>
      </c>
      <c r="B554" s="12" t="s">
        <v>141</v>
      </c>
      <c r="C554" s="12" t="s">
        <v>198</v>
      </c>
      <c r="D554" s="12" t="s">
        <v>552</v>
      </c>
      <c r="E554" s="12" t="s">
        <v>362</v>
      </c>
      <c r="F554" s="12" t="s">
        <v>0</v>
      </c>
      <c r="G554" s="12"/>
      <c r="H554" s="12" t="s">
        <v>0</v>
      </c>
      <c r="I554" s="84" t="s">
        <v>0</v>
      </c>
      <c r="J554" s="44">
        <f t="shared" si="101"/>
        <v>1273144.77</v>
      </c>
      <c r="K554" s="28"/>
      <c r="L554" s="16"/>
      <c r="M554" s="23">
        <f t="shared" si="102"/>
        <v>2198750.38</v>
      </c>
      <c r="N554" s="16"/>
      <c r="O554" s="209">
        <f t="shared" si="93"/>
        <v>0</v>
      </c>
    </row>
    <row r="555" spans="1:15" ht="27">
      <c r="A555" s="86" t="s">
        <v>363</v>
      </c>
      <c r="B555" s="87" t="s">
        <v>141</v>
      </c>
      <c r="C555" s="87" t="s">
        <v>198</v>
      </c>
      <c r="D555" s="87" t="s">
        <v>552</v>
      </c>
      <c r="E555" s="87" t="s">
        <v>364</v>
      </c>
      <c r="F555" s="87" t="s">
        <v>0</v>
      </c>
      <c r="G555" s="87"/>
      <c r="H555" s="87" t="s">
        <v>0</v>
      </c>
      <c r="I555" s="88" t="s">
        <v>0</v>
      </c>
      <c r="J555" s="89">
        <f t="shared" si="101"/>
        <v>1273144.77</v>
      </c>
      <c r="K555" s="28"/>
      <c r="L555" s="16"/>
      <c r="M555" s="156">
        <f t="shared" si="102"/>
        <v>2198750.38</v>
      </c>
      <c r="N555" s="16"/>
      <c r="O555" s="209">
        <f t="shared" si="93"/>
        <v>0</v>
      </c>
    </row>
    <row r="556" spans="1:15" ht="26">
      <c r="A556" s="85" t="s">
        <v>174</v>
      </c>
      <c r="B556" s="12" t="s">
        <v>141</v>
      </c>
      <c r="C556" s="12" t="s">
        <v>198</v>
      </c>
      <c r="D556" s="12" t="s">
        <v>552</v>
      </c>
      <c r="E556" s="12" t="s">
        <v>364</v>
      </c>
      <c r="F556" s="12" t="s">
        <v>175</v>
      </c>
      <c r="G556" s="12"/>
      <c r="H556" s="12" t="s">
        <v>0</v>
      </c>
      <c r="I556" s="84" t="s">
        <v>0</v>
      </c>
      <c r="J556" s="44">
        <f t="shared" si="101"/>
        <v>1273144.77</v>
      </c>
      <c r="K556" s="28"/>
      <c r="L556" s="16"/>
      <c r="M556" s="23">
        <f t="shared" si="102"/>
        <v>2198750.38</v>
      </c>
      <c r="N556" s="16"/>
      <c r="O556" s="209">
        <f t="shared" si="93"/>
        <v>0</v>
      </c>
    </row>
    <row r="557" spans="1:15" ht="39">
      <c r="A557" s="85" t="s">
        <v>176</v>
      </c>
      <c r="B557" s="12" t="s">
        <v>141</v>
      </c>
      <c r="C557" s="12" t="s">
        <v>198</v>
      </c>
      <c r="D557" s="12" t="s">
        <v>552</v>
      </c>
      <c r="E557" s="12" t="s">
        <v>364</v>
      </c>
      <c r="F557" s="12" t="s">
        <v>177</v>
      </c>
      <c r="G557" s="12"/>
      <c r="H557" s="12" t="s">
        <v>0</v>
      </c>
      <c r="I557" s="84" t="s">
        <v>0</v>
      </c>
      <c r="J557" s="44">
        <f t="shared" si="101"/>
        <v>1273144.77</v>
      </c>
      <c r="K557" s="28"/>
      <c r="L557" s="16"/>
      <c r="M557" s="23">
        <f t="shared" si="102"/>
        <v>2198750.38</v>
      </c>
      <c r="N557" s="16"/>
      <c r="O557" s="209">
        <f t="shared" si="93"/>
        <v>0</v>
      </c>
    </row>
    <row r="558" spans="1:15" ht="52">
      <c r="A558" s="13" t="s">
        <v>547</v>
      </c>
      <c r="B558" s="12" t="s">
        <v>141</v>
      </c>
      <c r="C558" s="12" t="s">
        <v>198</v>
      </c>
      <c r="D558" s="12" t="s">
        <v>552</v>
      </c>
      <c r="E558" s="12" t="s">
        <v>364</v>
      </c>
      <c r="F558" s="12">
        <v>245</v>
      </c>
      <c r="G558" s="12"/>
      <c r="H558" s="12" t="s">
        <v>0</v>
      </c>
      <c r="I558" s="84" t="s">
        <v>0</v>
      </c>
      <c r="J558" s="44">
        <f t="shared" si="101"/>
        <v>1273144.77</v>
      </c>
      <c r="K558" s="28"/>
      <c r="L558" s="16"/>
      <c r="M558" s="23">
        <f t="shared" si="102"/>
        <v>2198750.38</v>
      </c>
      <c r="N558" s="16"/>
      <c r="O558" s="209">
        <f t="shared" si="93"/>
        <v>0</v>
      </c>
    </row>
    <row r="559" spans="1:15">
      <c r="A559" s="19" t="s">
        <v>294</v>
      </c>
      <c r="B559" s="18" t="s">
        <v>141</v>
      </c>
      <c r="C559" s="18" t="s">
        <v>198</v>
      </c>
      <c r="D559" s="18" t="s">
        <v>552</v>
      </c>
      <c r="E559" s="18" t="s">
        <v>364</v>
      </c>
      <c r="F559" s="18">
        <v>245</v>
      </c>
      <c r="G559" s="18"/>
      <c r="H559" s="18" t="s">
        <v>180</v>
      </c>
      <c r="I559" s="81" t="s">
        <v>0</v>
      </c>
      <c r="J559" s="90">
        <f t="shared" si="101"/>
        <v>1273144.77</v>
      </c>
      <c r="K559" s="28"/>
      <c r="L559" s="16"/>
      <c r="M559" s="16">
        <f t="shared" si="102"/>
        <v>2198750.38</v>
      </c>
      <c r="N559" s="16"/>
      <c r="O559" s="208">
        <f t="shared" si="93"/>
        <v>0</v>
      </c>
    </row>
    <row r="560" spans="1:15">
      <c r="A560" s="19" t="s">
        <v>497</v>
      </c>
      <c r="B560" s="18" t="s">
        <v>141</v>
      </c>
      <c r="C560" s="18" t="s">
        <v>198</v>
      </c>
      <c r="D560" s="18" t="s">
        <v>552</v>
      </c>
      <c r="E560" s="18" t="s">
        <v>364</v>
      </c>
      <c r="F560" s="18">
        <v>245</v>
      </c>
      <c r="G560" s="18"/>
      <c r="H560" s="18" t="s">
        <v>180</v>
      </c>
      <c r="I560" s="81" t="s">
        <v>306</v>
      </c>
      <c r="J560" s="90">
        <f>SUM(J561:J565)</f>
        <v>1273144.77</v>
      </c>
      <c r="K560" s="28"/>
      <c r="L560" s="16"/>
      <c r="M560" s="16">
        <f>SUM(M561:M565)</f>
        <v>2198750.38</v>
      </c>
      <c r="N560" s="16"/>
      <c r="O560" s="208">
        <f t="shared" si="93"/>
        <v>0</v>
      </c>
    </row>
    <row r="561" spans="1:15" ht="26" hidden="1">
      <c r="A561" s="186" t="s">
        <v>567</v>
      </c>
      <c r="B561" s="108"/>
      <c r="C561" s="108"/>
      <c r="D561" s="108"/>
      <c r="E561" s="108"/>
      <c r="F561" s="108"/>
      <c r="G561" s="108"/>
      <c r="H561" s="108"/>
      <c r="I561" s="105"/>
      <c r="J561" s="106">
        <v>256317.06</v>
      </c>
      <c r="K561" s="28"/>
      <c r="L561" s="16"/>
      <c r="M561" s="52">
        <f t="shared" si="96"/>
        <v>256317.06</v>
      </c>
      <c r="N561" s="16"/>
      <c r="O561" s="208">
        <f t="shared" si="93"/>
        <v>0</v>
      </c>
    </row>
    <row r="562" spans="1:15" ht="39" hidden="1">
      <c r="A562" s="186" t="s">
        <v>568</v>
      </c>
      <c r="B562" s="108"/>
      <c r="C562" s="108"/>
      <c r="D562" s="108"/>
      <c r="E562" s="108"/>
      <c r="F562" s="108"/>
      <c r="G562" s="108"/>
      <c r="H562" s="108"/>
      <c r="I562" s="105"/>
      <c r="J562" s="106">
        <v>13490.37</v>
      </c>
      <c r="K562" s="28"/>
      <c r="L562" s="16"/>
      <c r="M562" s="52">
        <f t="shared" si="96"/>
        <v>13490.37</v>
      </c>
      <c r="N562" s="16"/>
      <c r="O562" s="208">
        <f t="shared" si="93"/>
        <v>0</v>
      </c>
    </row>
    <row r="563" spans="1:15" hidden="1">
      <c r="A563" s="186" t="s">
        <v>569</v>
      </c>
      <c r="B563" s="108"/>
      <c r="C563" s="108"/>
      <c r="D563" s="108"/>
      <c r="E563" s="108"/>
      <c r="F563" s="108"/>
      <c r="G563" s="108"/>
      <c r="H563" s="108"/>
      <c r="I563" s="105"/>
      <c r="J563" s="106">
        <v>925609.61</v>
      </c>
      <c r="K563" s="28"/>
      <c r="L563" s="16"/>
      <c r="M563" s="52">
        <f t="shared" si="96"/>
        <v>925609.61</v>
      </c>
      <c r="N563" s="16"/>
      <c r="O563" s="208">
        <f t="shared" si="93"/>
        <v>0</v>
      </c>
    </row>
    <row r="564" spans="1:15" ht="26" hidden="1">
      <c r="A564" s="186" t="s">
        <v>570</v>
      </c>
      <c r="B564" s="108"/>
      <c r="C564" s="108"/>
      <c r="D564" s="108"/>
      <c r="E564" s="108"/>
      <c r="F564" s="108"/>
      <c r="G564" s="108"/>
      <c r="H564" s="108"/>
      <c r="I564" s="105"/>
      <c r="J564" s="106"/>
      <c r="K564" s="28"/>
      <c r="L564" s="16"/>
      <c r="M564" s="52">
        <v>925605.61</v>
      </c>
      <c r="N564" s="16"/>
      <c r="O564" s="208">
        <f t="shared" si="93"/>
        <v>0</v>
      </c>
    </row>
    <row r="565" spans="1:15" ht="26" hidden="1">
      <c r="A565" s="186" t="s">
        <v>571</v>
      </c>
      <c r="B565" s="108"/>
      <c r="C565" s="108"/>
      <c r="D565" s="108"/>
      <c r="E565" s="108"/>
      <c r="F565" s="108"/>
      <c r="G565" s="108"/>
      <c r="H565" s="108"/>
      <c r="I565" s="105"/>
      <c r="J565" s="106">
        <v>77727.73</v>
      </c>
      <c r="K565" s="28"/>
      <c r="L565" s="16"/>
      <c r="M565" s="52">
        <f t="shared" si="96"/>
        <v>77727.73</v>
      </c>
      <c r="N565" s="16"/>
      <c r="O565" s="208">
        <f t="shared" si="93"/>
        <v>0</v>
      </c>
    </row>
    <row r="566" spans="1:15" ht="26">
      <c r="A566" s="82" t="s">
        <v>572</v>
      </c>
      <c r="B566" s="83" t="s">
        <v>141</v>
      </c>
      <c r="C566" s="12" t="s">
        <v>494</v>
      </c>
      <c r="D566" s="12" t="s">
        <v>0</v>
      </c>
      <c r="E566" s="12" t="s">
        <v>0</v>
      </c>
      <c r="F566" s="12" t="s">
        <v>0</v>
      </c>
      <c r="G566" s="12"/>
      <c r="H566" s="12" t="s">
        <v>0</v>
      </c>
      <c r="I566" s="84" t="s">
        <v>0</v>
      </c>
      <c r="J566" s="44" t="e">
        <f>J567+J637</f>
        <v>#REF!</v>
      </c>
      <c r="K566" s="44">
        <f>K567+K637</f>
        <v>0</v>
      </c>
      <c r="L566" s="44">
        <f>L567+L637</f>
        <v>135956.4</v>
      </c>
      <c r="M566" s="44">
        <f>M567+M637</f>
        <v>78654889.049999997</v>
      </c>
      <c r="N566" s="44">
        <f>N567+N637</f>
        <v>26048996.989999998</v>
      </c>
      <c r="O566" s="209">
        <f t="shared" si="93"/>
        <v>33.118090057238469</v>
      </c>
    </row>
    <row r="567" spans="1:15">
      <c r="A567" s="82" t="s">
        <v>573</v>
      </c>
      <c r="B567" s="83" t="s">
        <v>141</v>
      </c>
      <c r="C567" s="12" t="s">
        <v>494</v>
      </c>
      <c r="D567" s="12" t="s">
        <v>144</v>
      </c>
      <c r="E567" s="12" t="s">
        <v>0</v>
      </c>
      <c r="F567" s="12" t="s">
        <v>0</v>
      </c>
      <c r="G567" s="12"/>
      <c r="H567" s="12" t="s">
        <v>0</v>
      </c>
      <c r="I567" s="84" t="s">
        <v>0</v>
      </c>
      <c r="J567" s="44" t="e">
        <f>J568+J592</f>
        <v>#REF!</v>
      </c>
      <c r="K567" s="44">
        <f>K568+K592</f>
        <v>0</v>
      </c>
      <c r="L567" s="44">
        <f>L568+L592</f>
        <v>-6321.6</v>
      </c>
      <c r="M567" s="44">
        <f>M568+M592</f>
        <v>57210314.979999997</v>
      </c>
      <c r="N567" s="44">
        <f>N568+N592</f>
        <v>21307180.079999998</v>
      </c>
      <c r="O567" s="209">
        <f t="shared" si="93"/>
        <v>37.243598619320167</v>
      </c>
    </row>
    <row r="568" spans="1:15" ht="39">
      <c r="A568" s="85" t="s">
        <v>574</v>
      </c>
      <c r="B568" s="12" t="s">
        <v>141</v>
      </c>
      <c r="C568" s="12" t="s">
        <v>494</v>
      </c>
      <c r="D568" s="12" t="s">
        <v>144</v>
      </c>
      <c r="E568" s="12" t="s">
        <v>575</v>
      </c>
      <c r="F568" s="12" t="s">
        <v>0</v>
      </c>
      <c r="G568" s="12"/>
      <c r="H568" s="12"/>
      <c r="I568" s="84"/>
      <c r="J568" s="44" t="e">
        <f>J569+J585</f>
        <v>#REF!</v>
      </c>
      <c r="K568" s="28"/>
      <c r="L568" s="16"/>
      <c r="M568" s="23">
        <f>M569+M585</f>
        <v>13606907.609999999</v>
      </c>
      <c r="N568" s="23">
        <f>N569+N585</f>
        <v>2533333.34</v>
      </c>
      <c r="O568" s="209">
        <f t="shared" si="93"/>
        <v>18.617994717169982</v>
      </c>
    </row>
    <row r="569" spans="1:15" ht="52">
      <c r="A569" s="85" t="s">
        <v>576</v>
      </c>
      <c r="B569" s="12" t="s">
        <v>141</v>
      </c>
      <c r="C569" s="12" t="s">
        <v>494</v>
      </c>
      <c r="D569" s="12" t="s">
        <v>144</v>
      </c>
      <c r="E569" s="12" t="s">
        <v>577</v>
      </c>
      <c r="F569" s="12" t="s">
        <v>0</v>
      </c>
      <c r="G569" s="12"/>
      <c r="H569" s="12"/>
      <c r="I569" s="84"/>
      <c r="J569" s="44">
        <f t="shared" ref="J569:J578" si="103">J570</f>
        <v>6650000.0099999998</v>
      </c>
      <c r="K569" s="28"/>
      <c r="L569" s="16"/>
      <c r="M569" s="23">
        <f>M570</f>
        <v>13457006.01</v>
      </c>
      <c r="N569" s="23">
        <f>N570</f>
        <v>2533333.34</v>
      </c>
      <c r="O569" s="209">
        <f t="shared" si="93"/>
        <v>18.825386108302702</v>
      </c>
    </row>
    <row r="570" spans="1:15" ht="27">
      <c r="A570" s="86" t="s">
        <v>578</v>
      </c>
      <c r="B570" s="87" t="s">
        <v>141</v>
      </c>
      <c r="C570" s="87" t="s">
        <v>494</v>
      </c>
      <c r="D570" s="87" t="s">
        <v>144</v>
      </c>
      <c r="E570" s="122" t="s">
        <v>579</v>
      </c>
      <c r="F570" s="87" t="s">
        <v>0</v>
      </c>
      <c r="G570" s="12"/>
      <c r="H570" s="12"/>
      <c r="I570" s="84"/>
      <c r="J570" s="44">
        <f>J577</f>
        <v>6650000.0099999998</v>
      </c>
      <c r="K570" s="28"/>
      <c r="L570" s="16"/>
      <c r="M570" s="23">
        <f>M571+M577</f>
        <v>13457006.01</v>
      </c>
      <c r="N570" s="23">
        <f>N571+N577</f>
        <v>2533333.34</v>
      </c>
      <c r="O570" s="209">
        <f t="shared" si="93"/>
        <v>18.825386108302702</v>
      </c>
    </row>
    <row r="571" spans="1:15" ht="26">
      <c r="A571" s="85" t="s">
        <v>174</v>
      </c>
      <c r="B571" s="12" t="s">
        <v>141</v>
      </c>
      <c r="C571" s="12" t="s">
        <v>494</v>
      </c>
      <c r="D571" s="12" t="s">
        <v>144</v>
      </c>
      <c r="E571" s="92" t="s">
        <v>579</v>
      </c>
      <c r="F571" s="12" t="s">
        <v>175</v>
      </c>
      <c r="G571" s="12"/>
      <c r="H571" s="12"/>
      <c r="I571" s="84"/>
      <c r="J571" s="44"/>
      <c r="K571" s="28"/>
      <c r="L571" s="16"/>
      <c r="M571" s="23">
        <f>M572</f>
        <v>6807006</v>
      </c>
      <c r="N571" s="16"/>
      <c r="O571" s="209">
        <f t="shared" si="93"/>
        <v>0</v>
      </c>
    </row>
    <row r="572" spans="1:15" ht="39">
      <c r="A572" s="85" t="s">
        <v>176</v>
      </c>
      <c r="B572" s="12" t="s">
        <v>141</v>
      </c>
      <c r="C572" s="12" t="s">
        <v>494</v>
      </c>
      <c r="D572" s="12" t="s">
        <v>144</v>
      </c>
      <c r="E572" s="92" t="s">
        <v>579</v>
      </c>
      <c r="F572" s="12" t="s">
        <v>177</v>
      </c>
      <c r="G572" s="12"/>
      <c r="H572" s="12"/>
      <c r="I572" s="84"/>
      <c r="J572" s="44"/>
      <c r="K572" s="28"/>
      <c r="L572" s="16"/>
      <c r="M572" s="23">
        <f>M573</f>
        <v>6807006</v>
      </c>
      <c r="N572" s="16"/>
      <c r="O572" s="209">
        <f t="shared" si="93"/>
        <v>0</v>
      </c>
    </row>
    <row r="573" spans="1:15" ht="39">
      <c r="A573" s="13" t="s">
        <v>178</v>
      </c>
      <c r="B573" s="12" t="s">
        <v>141</v>
      </c>
      <c r="C573" s="12" t="s">
        <v>494</v>
      </c>
      <c r="D573" s="12" t="s">
        <v>144</v>
      </c>
      <c r="E573" s="92" t="s">
        <v>579</v>
      </c>
      <c r="F573" s="12" t="s">
        <v>179</v>
      </c>
      <c r="G573" s="12"/>
      <c r="H573" s="12"/>
      <c r="I573" s="84"/>
      <c r="J573" s="44"/>
      <c r="K573" s="28"/>
      <c r="L573" s="16"/>
      <c r="M573" s="23">
        <f>M574</f>
        <v>6807006</v>
      </c>
      <c r="N573" s="16"/>
      <c r="O573" s="209">
        <f t="shared" si="93"/>
        <v>0</v>
      </c>
    </row>
    <row r="574" spans="1:15">
      <c r="A574" s="19" t="s">
        <v>294</v>
      </c>
      <c r="B574" s="46" t="s">
        <v>141</v>
      </c>
      <c r="C574" s="46" t="s">
        <v>494</v>
      </c>
      <c r="D574" s="46" t="s">
        <v>144</v>
      </c>
      <c r="E574" s="18" t="s">
        <v>579</v>
      </c>
      <c r="F574" s="18" t="s">
        <v>179</v>
      </c>
      <c r="G574" s="46"/>
      <c r="H574" s="46">
        <v>226</v>
      </c>
      <c r="I574" s="102"/>
      <c r="J574" s="44"/>
      <c r="K574" s="28"/>
      <c r="L574" s="16"/>
      <c r="M574" s="23">
        <f>M575</f>
        <v>6807006</v>
      </c>
      <c r="N574" s="16"/>
      <c r="O574" s="209">
        <f t="shared" si="93"/>
        <v>0</v>
      </c>
    </row>
    <row r="575" spans="1:15">
      <c r="A575" s="19" t="s">
        <v>563</v>
      </c>
      <c r="B575" s="46" t="s">
        <v>141</v>
      </c>
      <c r="C575" s="46" t="s">
        <v>494</v>
      </c>
      <c r="D575" s="46" t="s">
        <v>144</v>
      </c>
      <c r="E575" s="18" t="s">
        <v>579</v>
      </c>
      <c r="F575" s="18" t="s">
        <v>179</v>
      </c>
      <c r="G575" s="46"/>
      <c r="H575" s="46">
        <v>226</v>
      </c>
      <c r="I575" s="102">
        <v>1140</v>
      </c>
      <c r="J575" s="44"/>
      <c r="K575" s="28"/>
      <c r="L575" s="16"/>
      <c r="M575" s="23">
        <f>M576</f>
        <v>6807006</v>
      </c>
      <c r="N575" s="16"/>
      <c r="O575" s="209">
        <f t="shared" si="93"/>
        <v>0</v>
      </c>
    </row>
    <row r="576" spans="1:15" ht="39" hidden="1">
      <c r="A576" s="186" t="s">
        <v>580</v>
      </c>
      <c r="B576" s="108"/>
      <c r="C576" s="108"/>
      <c r="D576" s="108"/>
      <c r="E576" s="97"/>
      <c r="F576" s="108"/>
      <c r="G576" s="46"/>
      <c r="H576" s="46"/>
      <c r="I576" s="102"/>
      <c r="J576" s="103"/>
      <c r="K576" s="28"/>
      <c r="L576" s="16"/>
      <c r="M576" s="52">
        <v>6807006</v>
      </c>
      <c r="N576" s="16"/>
      <c r="O576" s="209">
        <f t="shared" si="93"/>
        <v>0</v>
      </c>
    </row>
    <row r="577" spans="1:15" ht="52">
      <c r="A577" s="85" t="s">
        <v>581</v>
      </c>
      <c r="B577" s="12" t="s">
        <v>141</v>
      </c>
      <c r="C577" s="12" t="s">
        <v>494</v>
      </c>
      <c r="D577" s="12" t="s">
        <v>144</v>
      </c>
      <c r="E577" s="92" t="s">
        <v>579</v>
      </c>
      <c r="F577" s="12">
        <v>412</v>
      </c>
      <c r="G577" s="12"/>
      <c r="H577" s="12"/>
      <c r="I577" s="84"/>
      <c r="J577" s="44">
        <f t="shared" si="103"/>
        <v>6650000.0099999998</v>
      </c>
      <c r="K577" s="28"/>
      <c r="L577" s="16"/>
      <c r="M577" s="23">
        <f>M578</f>
        <v>6650000.0099999998</v>
      </c>
      <c r="N577" s="23">
        <f>N578</f>
        <v>2533333.34</v>
      </c>
      <c r="O577" s="209">
        <f t="shared" si="93"/>
        <v>38.095238138202646</v>
      </c>
    </row>
    <row r="578" spans="1:15">
      <c r="A578" s="19" t="s">
        <v>255</v>
      </c>
      <c r="B578" s="46" t="s">
        <v>141</v>
      </c>
      <c r="C578" s="46" t="s">
        <v>494</v>
      </c>
      <c r="D578" s="46" t="s">
        <v>144</v>
      </c>
      <c r="E578" s="18" t="s">
        <v>579</v>
      </c>
      <c r="F578" s="46">
        <v>412</v>
      </c>
      <c r="G578" s="46"/>
      <c r="H578" s="46">
        <v>310</v>
      </c>
      <c r="I578" s="102"/>
      <c r="J578" s="103">
        <f t="shared" si="103"/>
        <v>6650000.0099999998</v>
      </c>
      <c r="K578" s="28"/>
      <c r="L578" s="16"/>
      <c r="M578" s="16">
        <f>M579</f>
        <v>6650000.0099999998</v>
      </c>
      <c r="N578" s="16">
        <f>N579</f>
        <v>2533333.34</v>
      </c>
      <c r="O578" s="208">
        <f t="shared" si="93"/>
        <v>38.095238138202646</v>
      </c>
    </row>
    <row r="579" spans="1:15" ht="26">
      <c r="A579" s="19" t="s">
        <v>257</v>
      </c>
      <c r="B579" s="46" t="s">
        <v>141</v>
      </c>
      <c r="C579" s="46" t="s">
        <v>494</v>
      </c>
      <c r="D579" s="46" t="s">
        <v>144</v>
      </c>
      <c r="E579" s="18" t="s">
        <v>579</v>
      </c>
      <c r="F579" s="46">
        <v>412</v>
      </c>
      <c r="G579" s="46"/>
      <c r="H579" s="46">
        <v>310</v>
      </c>
      <c r="I579" s="102">
        <v>1116</v>
      </c>
      <c r="J579" s="103">
        <f>SUM(J580:J584)</f>
        <v>6650000.0099999998</v>
      </c>
      <c r="K579" s="28"/>
      <c r="L579" s="16"/>
      <c r="M579" s="16">
        <f>SUM(M580:M584)</f>
        <v>6650000.0099999998</v>
      </c>
      <c r="N579" s="16">
        <f>SUM(N580:N584)</f>
        <v>2533333.34</v>
      </c>
      <c r="O579" s="208">
        <f t="shared" si="93"/>
        <v>38.095238138202646</v>
      </c>
    </row>
    <row r="580" spans="1:15" hidden="1">
      <c r="A580" s="96" t="s">
        <v>582</v>
      </c>
      <c r="B580" s="108"/>
      <c r="C580" s="108"/>
      <c r="D580" s="108"/>
      <c r="E580" s="97"/>
      <c r="F580" s="108"/>
      <c r="G580" s="108"/>
      <c r="H580" s="108"/>
      <c r="I580" s="105"/>
      <c r="J580" s="106">
        <v>1266666.67</v>
      </c>
      <c r="K580" s="28"/>
      <c r="L580" s="16"/>
      <c r="M580" s="52">
        <f t="shared" ref="M580:N584" si="104">J580+L580</f>
        <v>1266666.67</v>
      </c>
      <c r="N580" s="52">
        <f t="shared" si="104"/>
        <v>1266666.67</v>
      </c>
      <c r="O580" s="208">
        <f t="shared" si="93"/>
        <v>100</v>
      </c>
    </row>
    <row r="581" spans="1:15" hidden="1">
      <c r="A581" s="96" t="s">
        <v>583</v>
      </c>
      <c r="B581" s="108"/>
      <c r="C581" s="108"/>
      <c r="D581" s="108"/>
      <c r="E581" s="97"/>
      <c r="F581" s="108"/>
      <c r="G581" s="108"/>
      <c r="H581" s="108"/>
      <c r="I581" s="105"/>
      <c r="J581" s="106">
        <v>1266666.67</v>
      </c>
      <c r="K581" s="28"/>
      <c r="L581" s="16"/>
      <c r="M581" s="52">
        <f t="shared" si="104"/>
        <v>1266666.67</v>
      </c>
      <c r="N581" s="52">
        <f t="shared" si="104"/>
        <v>1266666.67</v>
      </c>
      <c r="O581" s="208">
        <f t="shared" si="93"/>
        <v>100</v>
      </c>
    </row>
    <row r="582" spans="1:15" hidden="1">
      <c r="A582" s="96" t="s">
        <v>584</v>
      </c>
      <c r="B582" s="108"/>
      <c r="C582" s="108"/>
      <c r="D582" s="108"/>
      <c r="E582" s="97"/>
      <c r="F582" s="108"/>
      <c r="G582" s="108"/>
      <c r="H582" s="108"/>
      <c r="I582" s="105"/>
      <c r="J582" s="106">
        <v>1266666.67</v>
      </c>
      <c r="K582" s="28"/>
      <c r="L582" s="16"/>
      <c r="M582" s="52">
        <f t="shared" si="104"/>
        <v>1266666.67</v>
      </c>
      <c r="N582" s="52"/>
      <c r="O582" s="208">
        <f t="shared" si="93"/>
        <v>0</v>
      </c>
    </row>
    <row r="583" spans="1:15" hidden="1">
      <c r="A583" s="96" t="s">
        <v>585</v>
      </c>
      <c r="B583" s="108"/>
      <c r="C583" s="108"/>
      <c r="D583" s="108"/>
      <c r="E583" s="97"/>
      <c r="F583" s="108"/>
      <c r="G583" s="108"/>
      <c r="H583" s="108"/>
      <c r="I583" s="105"/>
      <c r="J583" s="106">
        <v>1425000</v>
      </c>
      <c r="K583" s="28"/>
      <c r="L583" s="16"/>
      <c r="M583" s="52">
        <f t="shared" si="104"/>
        <v>1425000</v>
      </c>
      <c r="N583" s="52"/>
      <c r="O583" s="208">
        <f t="shared" si="93"/>
        <v>0</v>
      </c>
    </row>
    <row r="584" spans="1:15" hidden="1">
      <c r="A584" s="96" t="s">
        <v>586</v>
      </c>
      <c r="B584" s="108"/>
      <c r="C584" s="108"/>
      <c r="D584" s="108"/>
      <c r="E584" s="97"/>
      <c r="F584" s="108"/>
      <c r="G584" s="108"/>
      <c r="H584" s="108"/>
      <c r="I584" s="105"/>
      <c r="J584" s="106">
        <v>1425000</v>
      </c>
      <c r="K584" s="28"/>
      <c r="L584" s="16"/>
      <c r="M584" s="52">
        <f t="shared" si="104"/>
        <v>1425000</v>
      </c>
      <c r="N584" s="52"/>
      <c r="O584" s="208">
        <f t="shared" si="93"/>
        <v>0</v>
      </c>
    </row>
    <row r="585" spans="1:15" ht="81">
      <c r="A585" s="86" t="s">
        <v>587</v>
      </c>
      <c r="B585" s="87" t="s">
        <v>141</v>
      </c>
      <c r="C585" s="87" t="s">
        <v>494</v>
      </c>
      <c r="D585" s="87" t="s">
        <v>144</v>
      </c>
      <c r="E585" s="87" t="s">
        <v>588</v>
      </c>
      <c r="F585" s="87" t="s">
        <v>0</v>
      </c>
      <c r="G585" s="87"/>
      <c r="H585" s="87" t="s">
        <v>0</v>
      </c>
      <c r="I585" s="88" t="s">
        <v>0</v>
      </c>
      <c r="J585" s="89" t="e">
        <f>J586</f>
        <v>#REF!</v>
      </c>
      <c r="K585" s="28"/>
      <c r="L585" s="16"/>
      <c r="M585" s="156">
        <f t="shared" ref="M585:M590" si="105">M586</f>
        <v>149901.6</v>
      </c>
      <c r="N585" s="16"/>
      <c r="O585" s="209">
        <f t="shared" si="93"/>
        <v>0</v>
      </c>
    </row>
    <row r="586" spans="1:15" ht="26">
      <c r="A586" s="85" t="s">
        <v>174</v>
      </c>
      <c r="B586" s="12" t="s">
        <v>141</v>
      </c>
      <c r="C586" s="12" t="s">
        <v>494</v>
      </c>
      <c r="D586" s="12" t="s">
        <v>144</v>
      </c>
      <c r="E586" s="12" t="s">
        <v>588</v>
      </c>
      <c r="F586" s="12" t="s">
        <v>175</v>
      </c>
      <c r="G586" s="12"/>
      <c r="H586" s="12" t="s">
        <v>0</v>
      </c>
      <c r="I586" s="84" t="s">
        <v>0</v>
      </c>
      <c r="J586" s="44" t="e">
        <f>J587</f>
        <v>#REF!</v>
      </c>
      <c r="K586" s="28"/>
      <c r="L586" s="16"/>
      <c r="M586" s="23">
        <f t="shared" si="105"/>
        <v>149901.6</v>
      </c>
      <c r="N586" s="16"/>
      <c r="O586" s="209">
        <f t="shared" ref="O586:O649" si="106">N586/M586*100</f>
        <v>0</v>
      </c>
    </row>
    <row r="587" spans="1:15" ht="39">
      <c r="A587" s="85" t="s">
        <v>176</v>
      </c>
      <c r="B587" s="12" t="s">
        <v>141</v>
      </c>
      <c r="C587" s="12" t="s">
        <v>494</v>
      </c>
      <c r="D587" s="12" t="s">
        <v>144</v>
      </c>
      <c r="E587" s="12" t="s">
        <v>588</v>
      </c>
      <c r="F587" s="12" t="s">
        <v>177</v>
      </c>
      <c r="G587" s="12"/>
      <c r="H587" s="12" t="s">
        <v>0</v>
      </c>
      <c r="I587" s="84" t="s">
        <v>0</v>
      </c>
      <c r="J587" s="44" t="e">
        <f>J588+#REF!</f>
        <v>#REF!</v>
      </c>
      <c r="K587" s="28"/>
      <c r="L587" s="16"/>
      <c r="M587" s="23">
        <f t="shared" si="105"/>
        <v>149901.6</v>
      </c>
      <c r="N587" s="16"/>
      <c r="O587" s="209">
        <f t="shared" si="106"/>
        <v>0</v>
      </c>
    </row>
    <row r="588" spans="1:15" ht="39">
      <c r="A588" s="13" t="s">
        <v>178</v>
      </c>
      <c r="B588" s="12" t="s">
        <v>141</v>
      </c>
      <c r="C588" s="12" t="s">
        <v>494</v>
      </c>
      <c r="D588" s="12" t="s">
        <v>144</v>
      </c>
      <c r="E588" s="12" t="s">
        <v>588</v>
      </c>
      <c r="F588" s="12">
        <v>244</v>
      </c>
      <c r="G588" s="12"/>
      <c r="H588" s="12"/>
      <c r="I588" s="84"/>
      <c r="J588" s="44">
        <f>J589</f>
        <v>0</v>
      </c>
      <c r="K588" s="28"/>
      <c r="L588" s="16"/>
      <c r="M588" s="23">
        <f t="shared" si="105"/>
        <v>149901.6</v>
      </c>
      <c r="N588" s="16"/>
      <c r="O588" s="209">
        <f t="shared" si="106"/>
        <v>0</v>
      </c>
    </row>
    <row r="589" spans="1:15">
      <c r="A589" s="19" t="s">
        <v>368</v>
      </c>
      <c r="B589" s="46" t="s">
        <v>141</v>
      </c>
      <c r="C589" s="46" t="s">
        <v>494</v>
      </c>
      <c r="D589" s="46" t="s">
        <v>144</v>
      </c>
      <c r="E589" s="46" t="s">
        <v>588</v>
      </c>
      <c r="F589" s="46">
        <v>244</v>
      </c>
      <c r="G589" s="46"/>
      <c r="H589" s="46">
        <v>225</v>
      </c>
      <c r="I589" s="102"/>
      <c r="J589" s="103">
        <f>J590</f>
        <v>0</v>
      </c>
      <c r="K589" s="28"/>
      <c r="L589" s="16"/>
      <c r="M589" s="16">
        <f t="shared" si="105"/>
        <v>149901.6</v>
      </c>
      <c r="N589" s="16"/>
      <c r="O589" s="208">
        <f t="shared" si="106"/>
        <v>0</v>
      </c>
    </row>
    <row r="590" spans="1:15" ht="26">
      <c r="A590" s="19" t="s">
        <v>233</v>
      </c>
      <c r="B590" s="18" t="s">
        <v>141</v>
      </c>
      <c r="C590" s="18" t="s">
        <v>494</v>
      </c>
      <c r="D590" s="18" t="s">
        <v>144</v>
      </c>
      <c r="E590" s="46" t="s">
        <v>588</v>
      </c>
      <c r="F590" s="18">
        <v>244</v>
      </c>
      <c r="G590" s="18"/>
      <c r="H590" s="18" t="s">
        <v>232</v>
      </c>
      <c r="I590" s="81" t="s">
        <v>286</v>
      </c>
      <c r="J590" s="103">
        <v>0</v>
      </c>
      <c r="K590" s="28"/>
      <c r="L590" s="16"/>
      <c r="M590" s="16">
        <f t="shared" si="105"/>
        <v>149901.6</v>
      </c>
      <c r="N590" s="16"/>
      <c r="O590" s="208">
        <f t="shared" si="106"/>
        <v>0</v>
      </c>
    </row>
    <row r="591" spans="1:15" s="107" customFormat="1" hidden="1">
      <c r="A591" s="96" t="s">
        <v>589</v>
      </c>
      <c r="B591" s="97"/>
      <c r="C591" s="97"/>
      <c r="D591" s="97"/>
      <c r="E591" s="108"/>
      <c r="F591" s="97"/>
      <c r="G591" s="97"/>
      <c r="H591" s="97"/>
      <c r="I591" s="98"/>
      <c r="J591" s="106"/>
      <c r="K591" s="48"/>
      <c r="L591" s="52"/>
      <c r="M591" s="52">
        <v>149901.6</v>
      </c>
      <c r="N591" s="52"/>
      <c r="O591" s="208">
        <f t="shared" si="106"/>
        <v>0</v>
      </c>
    </row>
    <row r="592" spans="1:15">
      <c r="A592" s="85" t="s">
        <v>147</v>
      </c>
      <c r="B592" s="12" t="s">
        <v>141</v>
      </c>
      <c r="C592" s="12" t="s">
        <v>494</v>
      </c>
      <c r="D592" s="12" t="s">
        <v>144</v>
      </c>
      <c r="E592" s="12" t="s">
        <v>148</v>
      </c>
      <c r="F592" s="12" t="s">
        <v>0</v>
      </c>
      <c r="G592" s="12"/>
      <c r="H592" s="12" t="s">
        <v>0</v>
      </c>
      <c r="I592" s="84" t="s">
        <v>0</v>
      </c>
      <c r="J592" s="44" t="e">
        <f>J593</f>
        <v>#REF!</v>
      </c>
      <c r="K592" s="44">
        <f t="shared" ref="K592:N592" si="107">K593</f>
        <v>0</v>
      </c>
      <c r="L592" s="44">
        <f t="shared" si="107"/>
        <v>-6321.6</v>
      </c>
      <c r="M592" s="44">
        <f t="shared" si="107"/>
        <v>43603407.369999997</v>
      </c>
      <c r="N592" s="44">
        <f t="shared" si="107"/>
        <v>18773846.739999998</v>
      </c>
      <c r="O592" s="209">
        <f t="shared" si="106"/>
        <v>43.055916664248521</v>
      </c>
    </row>
    <row r="593" spans="1:15">
      <c r="A593" s="85" t="s">
        <v>361</v>
      </c>
      <c r="B593" s="12" t="s">
        <v>141</v>
      </c>
      <c r="C593" s="12" t="s">
        <v>494</v>
      </c>
      <c r="D593" s="12" t="s">
        <v>144</v>
      </c>
      <c r="E593" s="12" t="s">
        <v>362</v>
      </c>
      <c r="F593" s="12" t="s">
        <v>0</v>
      </c>
      <c r="G593" s="12"/>
      <c r="H593" s="12" t="s">
        <v>0</v>
      </c>
      <c r="I593" s="84" t="s">
        <v>0</v>
      </c>
      <c r="J593" s="44" t="e">
        <f>J594+J602+J631</f>
        <v>#REF!</v>
      </c>
      <c r="K593" s="44">
        <f>K594+K602+K631</f>
        <v>0</v>
      </c>
      <c r="L593" s="44">
        <f>L594+L602+L631</f>
        <v>-6321.6</v>
      </c>
      <c r="M593" s="44">
        <f>M594+M602+M631</f>
        <v>43603407.369999997</v>
      </c>
      <c r="N593" s="44">
        <f>N594+N602+N631</f>
        <v>18773846.739999998</v>
      </c>
      <c r="O593" s="209">
        <f t="shared" si="106"/>
        <v>43.055916664248521</v>
      </c>
    </row>
    <row r="594" spans="1:15" ht="94.5">
      <c r="A594" s="86" t="s">
        <v>590</v>
      </c>
      <c r="B594" s="87" t="s">
        <v>141</v>
      </c>
      <c r="C594" s="87" t="s">
        <v>494</v>
      </c>
      <c r="D594" s="87" t="s">
        <v>144</v>
      </c>
      <c r="E594" s="87" t="s">
        <v>591</v>
      </c>
      <c r="F594" s="87" t="s">
        <v>0</v>
      </c>
      <c r="G594" s="87"/>
      <c r="H594" s="87" t="s">
        <v>0</v>
      </c>
      <c r="I594" s="88" t="s">
        <v>0</v>
      </c>
      <c r="J594" s="89" t="e">
        <f>#REF!+J595</f>
        <v>#REF!</v>
      </c>
      <c r="K594" s="28"/>
      <c r="L594" s="16"/>
      <c r="M594" s="23">
        <f t="shared" ref="M594:N598" si="108">M595</f>
        <v>2177843.88</v>
      </c>
      <c r="N594" s="23">
        <f t="shared" si="108"/>
        <v>369064.39</v>
      </c>
      <c r="O594" s="209">
        <f t="shared" si="106"/>
        <v>16.946319862009577</v>
      </c>
    </row>
    <row r="595" spans="1:15" ht="26">
      <c r="A595" s="85" t="s">
        <v>174</v>
      </c>
      <c r="B595" s="12" t="s">
        <v>141</v>
      </c>
      <c r="C595" s="12" t="s">
        <v>494</v>
      </c>
      <c r="D595" s="12" t="s">
        <v>144</v>
      </c>
      <c r="E595" s="12" t="s">
        <v>591</v>
      </c>
      <c r="F595" s="12">
        <v>200</v>
      </c>
      <c r="G595" s="12"/>
      <c r="H595" s="12"/>
      <c r="I595" s="84"/>
      <c r="J595" s="44">
        <f t="shared" ref="J595:J599" si="109">J596</f>
        <v>940790.37</v>
      </c>
      <c r="K595" s="28"/>
      <c r="L595" s="16"/>
      <c r="M595" s="23">
        <f t="shared" si="108"/>
        <v>2177843.88</v>
      </c>
      <c r="N595" s="23">
        <f t="shared" si="108"/>
        <v>369064.39</v>
      </c>
      <c r="O595" s="209">
        <f t="shared" si="106"/>
        <v>16.946319862009577</v>
      </c>
    </row>
    <row r="596" spans="1:15" ht="39">
      <c r="A596" s="85" t="s">
        <v>176</v>
      </c>
      <c r="B596" s="12" t="s">
        <v>141</v>
      </c>
      <c r="C596" s="12" t="s">
        <v>494</v>
      </c>
      <c r="D596" s="12" t="s">
        <v>144</v>
      </c>
      <c r="E596" s="12" t="s">
        <v>591</v>
      </c>
      <c r="F596" s="12">
        <v>240</v>
      </c>
      <c r="G596" s="12"/>
      <c r="H596" s="12"/>
      <c r="I596" s="84"/>
      <c r="J596" s="44">
        <f t="shared" si="109"/>
        <v>940790.37</v>
      </c>
      <c r="K596" s="28"/>
      <c r="L596" s="16"/>
      <c r="M596" s="23">
        <f t="shared" si="108"/>
        <v>2177843.88</v>
      </c>
      <c r="N596" s="23">
        <f t="shared" si="108"/>
        <v>369064.39</v>
      </c>
      <c r="O596" s="209">
        <f t="shared" si="106"/>
        <v>16.946319862009577</v>
      </c>
    </row>
    <row r="597" spans="1:15" ht="39">
      <c r="A597" s="13" t="s">
        <v>178</v>
      </c>
      <c r="B597" s="12" t="s">
        <v>141</v>
      </c>
      <c r="C597" s="12" t="s">
        <v>494</v>
      </c>
      <c r="D597" s="12" t="s">
        <v>144</v>
      </c>
      <c r="E597" s="12" t="s">
        <v>591</v>
      </c>
      <c r="F597" s="12">
        <v>244</v>
      </c>
      <c r="G597" s="12"/>
      <c r="H597" s="12"/>
      <c r="I597" s="84"/>
      <c r="J597" s="44">
        <f t="shared" si="109"/>
        <v>940790.37</v>
      </c>
      <c r="K597" s="28"/>
      <c r="L597" s="16"/>
      <c r="M597" s="23">
        <f t="shared" si="108"/>
        <v>2177843.88</v>
      </c>
      <c r="N597" s="23">
        <f t="shared" si="108"/>
        <v>369064.39</v>
      </c>
      <c r="O597" s="209">
        <f t="shared" si="106"/>
        <v>16.946319862009577</v>
      </c>
    </row>
    <row r="598" spans="1:15">
      <c r="A598" s="19" t="s">
        <v>368</v>
      </c>
      <c r="B598" s="18" t="s">
        <v>141</v>
      </c>
      <c r="C598" s="18" t="s">
        <v>494</v>
      </c>
      <c r="D598" s="18" t="s">
        <v>144</v>
      </c>
      <c r="E598" s="46" t="s">
        <v>591</v>
      </c>
      <c r="F598" s="46">
        <v>244</v>
      </c>
      <c r="G598" s="46"/>
      <c r="H598" s="46">
        <v>225</v>
      </c>
      <c r="I598" s="102"/>
      <c r="J598" s="103">
        <f t="shared" si="109"/>
        <v>940790.37</v>
      </c>
      <c r="K598" s="28"/>
      <c r="L598" s="16"/>
      <c r="M598" s="16">
        <f t="shared" si="108"/>
        <v>2177843.88</v>
      </c>
      <c r="N598" s="16">
        <f t="shared" si="108"/>
        <v>369064.39</v>
      </c>
      <c r="O598" s="208">
        <f t="shared" si="106"/>
        <v>16.946319862009577</v>
      </c>
    </row>
    <row r="599" spans="1:15" ht="26">
      <c r="A599" s="19" t="s">
        <v>233</v>
      </c>
      <c r="B599" s="18" t="s">
        <v>141</v>
      </c>
      <c r="C599" s="18" t="s">
        <v>494</v>
      </c>
      <c r="D599" s="18" t="s">
        <v>144</v>
      </c>
      <c r="E599" s="46" t="s">
        <v>591</v>
      </c>
      <c r="F599" s="46">
        <v>244</v>
      </c>
      <c r="G599" s="46"/>
      <c r="H599" s="46">
        <v>225</v>
      </c>
      <c r="I599" s="102">
        <v>1105</v>
      </c>
      <c r="J599" s="103">
        <f t="shared" si="109"/>
        <v>940790.37</v>
      </c>
      <c r="K599" s="28"/>
      <c r="L599" s="16"/>
      <c r="M599" s="16">
        <f>SUM(M600:M601)</f>
        <v>2177843.88</v>
      </c>
      <c r="N599" s="16">
        <f>SUM(N600:N601)</f>
        <v>369064.39</v>
      </c>
      <c r="O599" s="208">
        <f t="shared" si="106"/>
        <v>16.946319862009577</v>
      </c>
    </row>
    <row r="600" spans="1:15" hidden="1">
      <c r="A600" s="96" t="s">
        <v>592</v>
      </c>
      <c r="B600" s="97"/>
      <c r="C600" s="97"/>
      <c r="D600" s="97"/>
      <c r="E600" s="108"/>
      <c r="F600" s="97"/>
      <c r="G600" s="97"/>
      <c r="H600" s="97"/>
      <c r="I600" s="98"/>
      <c r="J600" s="99">
        <v>940790.37</v>
      </c>
      <c r="K600" s="48"/>
      <c r="L600" s="52"/>
      <c r="M600" s="52">
        <f t="shared" ref="M600" si="110">J600+L600</f>
        <v>940790.37</v>
      </c>
      <c r="N600" s="52">
        <v>369064.39</v>
      </c>
      <c r="O600" s="208">
        <f t="shared" si="106"/>
        <v>39.229184499411915</v>
      </c>
    </row>
    <row r="601" spans="1:15" hidden="1">
      <c r="A601" s="96" t="s">
        <v>593</v>
      </c>
      <c r="B601" s="97"/>
      <c r="C601" s="97"/>
      <c r="D601" s="97"/>
      <c r="E601" s="108"/>
      <c r="F601" s="97"/>
      <c r="G601" s="97"/>
      <c r="H601" s="97"/>
      <c r="I601" s="98"/>
      <c r="J601" s="99"/>
      <c r="K601" s="48"/>
      <c r="L601" s="52"/>
      <c r="M601" s="52">
        <v>1237053.51</v>
      </c>
      <c r="N601" s="16"/>
      <c r="O601" s="208">
        <f t="shared" si="106"/>
        <v>0</v>
      </c>
    </row>
    <row r="602" spans="1:15" ht="27">
      <c r="A602" s="86" t="s">
        <v>363</v>
      </c>
      <c r="B602" s="87" t="s">
        <v>141</v>
      </c>
      <c r="C602" s="87" t="s">
        <v>494</v>
      </c>
      <c r="D602" s="87" t="s">
        <v>144</v>
      </c>
      <c r="E602" s="87" t="s">
        <v>364</v>
      </c>
      <c r="F602" s="87" t="s">
        <v>0</v>
      </c>
      <c r="G602" s="87"/>
      <c r="H602" s="87" t="s">
        <v>0</v>
      </c>
      <c r="I602" s="88" t="s">
        <v>0</v>
      </c>
      <c r="J602" s="89">
        <f t="shared" ref="J602:N603" si="111">J603</f>
        <v>1408885.09</v>
      </c>
      <c r="K602" s="89">
        <f t="shared" si="111"/>
        <v>0</v>
      </c>
      <c r="L602" s="89">
        <f t="shared" si="111"/>
        <v>-6321.6</v>
      </c>
      <c r="M602" s="89">
        <f t="shared" si="111"/>
        <v>1402563.49</v>
      </c>
      <c r="N602" s="89">
        <f t="shared" si="111"/>
        <v>406782.35</v>
      </c>
      <c r="O602" s="209">
        <f t="shared" si="106"/>
        <v>29.002776195179585</v>
      </c>
    </row>
    <row r="603" spans="1:15" ht="26">
      <c r="A603" s="85" t="s">
        <v>174</v>
      </c>
      <c r="B603" s="12" t="s">
        <v>141</v>
      </c>
      <c r="C603" s="12" t="s">
        <v>494</v>
      </c>
      <c r="D603" s="12" t="s">
        <v>144</v>
      </c>
      <c r="E603" s="12" t="s">
        <v>364</v>
      </c>
      <c r="F603" s="12">
        <v>200</v>
      </c>
      <c r="G603" s="12"/>
      <c r="H603" s="12" t="s">
        <v>0</v>
      </c>
      <c r="I603" s="84" t="s">
        <v>0</v>
      </c>
      <c r="J603" s="44">
        <f>J604</f>
        <v>1408885.09</v>
      </c>
      <c r="K603" s="44">
        <f t="shared" si="111"/>
        <v>0</v>
      </c>
      <c r="L603" s="44">
        <f t="shared" si="111"/>
        <v>-6321.6</v>
      </c>
      <c r="M603" s="44">
        <f t="shared" si="111"/>
        <v>1402563.49</v>
      </c>
      <c r="N603" s="44">
        <f t="shared" si="111"/>
        <v>406782.35</v>
      </c>
      <c r="O603" s="209">
        <f t="shared" si="106"/>
        <v>29.002776195179585</v>
      </c>
    </row>
    <row r="604" spans="1:15" ht="39">
      <c r="A604" s="13" t="s">
        <v>178</v>
      </c>
      <c r="B604" s="12" t="s">
        <v>141</v>
      </c>
      <c r="C604" s="12" t="s">
        <v>494</v>
      </c>
      <c r="D604" s="12" t="s">
        <v>144</v>
      </c>
      <c r="E604" s="12" t="s">
        <v>364</v>
      </c>
      <c r="F604" s="12" t="s">
        <v>179</v>
      </c>
      <c r="G604" s="12"/>
      <c r="H604" s="12" t="s">
        <v>0</v>
      </c>
      <c r="I604" s="84" t="s">
        <v>0</v>
      </c>
      <c r="J604" s="44">
        <f>J608+J618+J623+J627+J605</f>
        <v>1408885.09</v>
      </c>
      <c r="K604" s="44">
        <f>K608+K618+K623+K627+K605</f>
        <v>0</v>
      </c>
      <c r="L604" s="44">
        <f>L608+L618+L623+L627+L605</f>
        <v>-6321.6</v>
      </c>
      <c r="M604" s="44">
        <f>M608+M618+M623+M627+M605</f>
        <v>1402563.49</v>
      </c>
      <c r="N604" s="44">
        <f>N608+N618+N623+N627+N605</f>
        <v>406782.35</v>
      </c>
      <c r="O604" s="209">
        <f t="shared" si="106"/>
        <v>29.002776195179585</v>
      </c>
    </row>
    <row r="605" spans="1:15">
      <c r="A605" s="47" t="s">
        <v>213</v>
      </c>
      <c r="B605" s="18" t="s">
        <v>141</v>
      </c>
      <c r="C605" s="18" t="s">
        <v>494</v>
      </c>
      <c r="D605" s="18" t="s">
        <v>144</v>
      </c>
      <c r="E605" s="18" t="s">
        <v>364</v>
      </c>
      <c r="F605" s="18" t="s">
        <v>179</v>
      </c>
      <c r="G605" s="46"/>
      <c r="H605" s="46">
        <v>222</v>
      </c>
      <c r="I605" s="102"/>
      <c r="J605" s="103">
        <f>J606</f>
        <v>4788</v>
      </c>
      <c r="K605" s="28"/>
      <c r="L605" s="16"/>
      <c r="M605" s="16">
        <f>M606</f>
        <v>4788</v>
      </c>
      <c r="N605" s="16">
        <f>N606</f>
        <v>4788</v>
      </c>
      <c r="O605" s="208">
        <f t="shared" si="106"/>
        <v>100</v>
      </c>
    </row>
    <row r="606" spans="1:15">
      <c r="A606" s="47" t="s">
        <v>214</v>
      </c>
      <c r="B606" s="18" t="s">
        <v>141</v>
      </c>
      <c r="C606" s="18" t="s">
        <v>494</v>
      </c>
      <c r="D606" s="18" t="s">
        <v>144</v>
      </c>
      <c r="E606" s="18" t="s">
        <v>364</v>
      </c>
      <c r="F606" s="18" t="s">
        <v>179</v>
      </c>
      <c r="G606" s="46"/>
      <c r="H606" s="46">
        <v>222</v>
      </c>
      <c r="I606" s="102">
        <v>1125</v>
      </c>
      <c r="J606" s="103">
        <f>J607</f>
        <v>4788</v>
      </c>
      <c r="K606" s="28"/>
      <c r="L606" s="16"/>
      <c r="M606" s="16">
        <f>M607</f>
        <v>4788</v>
      </c>
      <c r="N606" s="16">
        <f>N607</f>
        <v>4788</v>
      </c>
      <c r="O606" s="208">
        <f t="shared" si="106"/>
        <v>100</v>
      </c>
    </row>
    <row r="607" spans="1:15" s="107" customFormat="1" hidden="1">
      <c r="A607" s="104" t="s">
        <v>594</v>
      </c>
      <c r="B607" s="108"/>
      <c r="C607" s="108"/>
      <c r="D607" s="108"/>
      <c r="E607" s="108"/>
      <c r="F607" s="108"/>
      <c r="G607" s="108"/>
      <c r="H607" s="108"/>
      <c r="I607" s="105"/>
      <c r="J607" s="106">
        <v>4788</v>
      </c>
      <c r="K607" s="48"/>
      <c r="L607" s="52"/>
      <c r="M607" s="52">
        <f>J607+L607</f>
        <v>4788</v>
      </c>
      <c r="N607" s="52">
        <v>4788</v>
      </c>
      <c r="O607" s="208">
        <f t="shared" si="106"/>
        <v>100</v>
      </c>
    </row>
    <row r="608" spans="1:15">
      <c r="A608" s="19" t="s">
        <v>266</v>
      </c>
      <c r="B608" s="18" t="s">
        <v>141</v>
      </c>
      <c r="C608" s="18" t="s">
        <v>494</v>
      </c>
      <c r="D608" s="18" t="s">
        <v>144</v>
      </c>
      <c r="E608" s="18" t="s">
        <v>364</v>
      </c>
      <c r="F608" s="18" t="s">
        <v>179</v>
      </c>
      <c r="G608" s="18"/>
      <c r="H608" s="18">
        <v>223</v>
      </c>
      <c r="I608" s="81"/>
      <c r="J608" s="90">
        <f>J609+J612+J613</f>
        <v>485164.33999999997</v>
      </c>
      <c r="K608" s="90">
        <f t="shared" ref="K608:L608" si="112">K609+K612+K613</f>
        <v>0</v>
      </c>
      <c r="L608" s="90">
        <f t="shared" si="112"/>
        <v>-6321.6</v>
      </c>
      <c r="M608" s="90">
        <f>M609+M612+M613</f>
        <v>478842.74</v>
      </c>
      <c r="N608" s="90">
        <f>N609+N612+N613</f>
        <v>274435.34999999998</v>
      </c>
      <c r="O608" s="208">
        <f t="shared" si="106"/>
        <v>57.312208596918481</v>
      </c>
    </row>
    <row r="609" spans="1:15" ht="26">
      <c r="A609" s="19" t="s">
        <v>257</v>
      </c>
      <c r="B609" s="18" t="s">
        <v>141</v>
      </c>
      <c r="C609" s="18" t="s">
        <v>494</v>
      </c>
      <c r="D609" s="18" t="s">
        <v>144</v>
      </c>
      <c r="E609" s="18" t="s">
        <v>364</v>
      </c>
      <c r="F609" s="18" t="s">
        <v>179</v>
      </c>
      <c r="G609" s="18"/>
      <c r="H609" s="18">
        <v>223</v>
      </c>
      <c r="I609" s="81">
        <v>11072</v>
      </c>
      <c r="J609" s="90">
        <f>SUM(J610:J611)</f>
        <v>476498</v>
      </c>
      <c r="K609" s="28"/>
      <c r="L609" s="16"/>
      <c r="M609" s="16">
        <f>SUM(M610:M611)</f>
        <v>476498</v>
      </c>
      <c r="N609" s="16">
        <f>SUM(N610:N611)</f>
        <v>273001.05</v>
      </c>
      <c r="O609" s="208">
        <f t="shared" si="106"/>
        <v>57.293220538176449</v>
      </c>
    </row>
    <row r="610" spans="1:15" s="107" customFormat="1" hidden="1">
      <c r="A610" s="96" t="s">
        <v>595</v>
      </c>
      <c r="B610" s="97"/>
      <c r="C610" s="97"/>
      <c r="D610" s="97"/>
      <c r="E610" s="97"/>
      <c r="F610" s="97"/>
      <c r="G610" s="97"/>
      <c r="H610" s="97"/>
      <c r="I610" s="98"/>
      <c r="J610" s="99">
        <v>227898</v>
      </c>
      <c r="K610" s="48"/>
      <c r="L610" s="52"/>
      <c r="M610" s="52">
        <f t="shared" ref="M610:N622" si="113">J610+L610</f>
        <v>227898</v>
      </c>
      <c r="N610" s="52">
        <v>24401.05</v>
      </c>
      <c r="O610" s="208">
        <f t="shared" si="106"/>
        <v>10.707004888151717</v>
      </c>
    </row>
    <row r="611" spans="1:15" s="107" customFormat="1" hidden="1">
      <c r="A611" s="96" t="s">
        <v>596</v>
      </c>
      <c r="B611" s="97"/>
      <c r="C611" s="97"/>
      <c r="D611" s="97"/>
      <c r="E611" s="97"/>
      <c r="F611" s="97"/>
      <c r="G611" s="97"/>
      <c r="H611" s="97"/>
      <c r="I611" s="98"/>
      <c r="J611" s="99">
        <v>248600</v>
      </c>
      <c r="K611" s="48"/>
      <c r="L611" s="52"/>
      <c r="M611" s="52">
        <f t="shared" si="113"/>
        <v>248600</v>
      </c>
      <c r="N611" s="52">
        <v>248600</v>
      </c>
      <c r="O611" s="208">
        <f t="shared" si="106"/>
        <v>100</v>
      </c>
    </row>
    <row r="612" spans="1:15" s="107" customFormat="1" hidden="1">
      <c r="A612" s="19" t="s">
        <v>272</v>
      </c>
      <c r="B612" s="18" t="s">
        <v>141</v>
      </c>
      <c r="C612" s="18" t="s">
        <v>494</v>
      </c>
      <c r="D612" s="18" t="s">
        <v>144</v>
      </c>
      <c r="E612" s="18" t="s">
        <v>364</v>
      </c>
      <c r="F612" s="18" t="s">
        <v>179</v>
      </c>
      <c r="G612" s="18"/>
      <c r="H612" s="18">
        <v>223</v>
      </c>
      <c r="I612" s="81">
        <v>1109</v>
      </c>
      <c r="J612" s="90">
        <v>6321.6</v>
      </c>
      <c r="K612" s="48"/>
      <c r="L612" s="16">
        <v>-6321.6</v>
      </c>
      <c r="M612" s="16">
        <f t="shared" si="113"/>
        <v>0</v>
      </c>
      <c r="N612" s="16">
        <f t="shared" si="113"/>
        <v>0</v>
      </c>
      <c r="O612" s="208" t="e">
        <f t="shared" si="106"/>
        <v>#DIV/0!</v>
      </c>
    </row>
    <row r="613" spans="1:15" s="107" customFormat="1" ht="26">
      <c r="A613" s="19" t="s">
        <v>276</v>
      </c>
      <c r="B613" s="18" t="s">
        <v>141</v>
      </c>
      <c r="C613" s="18" t="s">
        <v>494</v>
      </c>
      <c r="D613" s="18" t="s">
        <v>144</v>
      </c>
      <c r="E613" s="18" t="s">
        <v>364</v>
      </c>
      <c r="F613" s="18" t="s">
        <v>179</v>
      </c>
      <c r="G613" s="18"/>
      <c r="H613" s="18">
        <v>223</v>
      </c>
      <c r="I613" s="81">
        <v>1110</v>
      </c>
      <c r="J613" s="90">
        <f>SUM(J614:J617)</f>
        <v>2344.7400000000002</v>
      </c>
      <c r="K613" s="48"/>
      <c r="L613" s="52"/>
      <c r="M613" s="16">
        <f>SUM(M614:M617)</f>
        <v>2344.7400000000002</v>
      </c>
      <c r="N613" s="16">
        <f>SUM(N614:N617)</f>
        <v>1434.3000000000002</v>
      </c>
      <c r="O613" s="208">
        <f t="shared" si="106"/>
        <v>61.170961385910594</v>
      </c>
    </row>
    <row r="614" spans="1:15" s="107" customFormat="1" hidden="1">
      <c r="A614" s="96" t="s">
        <v>597</v>
      </c>
      <c r="B614" s="97"/>
      <c r="C614" s="97"/>
      <c r="D614" s="97"/>
      <c r="E614" s="97"/>
      <c r="F614" s="97"/>
      <c r="G614" s="97"/>
      <c r="H614" s="97"/>
      <c r="I614" s="98"/>
      <c r="J614" s="99">
        <v>597</v>
      </c>
      <c r="K614" s="48"/>
      <c r="L614" s="52"/>
      <c r="M614" s="52">
        <f t="shared" si="113"/>
        <v>597</v>
      </c>
      <c r="N614" s="52">
        <v>58.26</v>
      </c>
      <c r="O614" s="208">
        <f t="shared" si="106"/>
        <v>9.7587939698492452</v>
      </c>
    </row>
    <row r="615" spans="1:15" s="107" customFormat="1" hidden="1">
      <c r="A615" s="96" t="s">
        <v>598</v>
      </c>
      <c r="B615" s="97"/>
      <c r="C615" s="97"/>
      <c r="D615" s="97"/>
      <c r="E615" s="97"/>
      <c r="F615" s="97"/>
      <c r="G615" s="97"/>
      <c r="H615" s="97"/>
      <c r="I615" s="98"/>
      <c r="J615" s="99">
        <v>435</v>
      </c>
      <c r="K615" s="48"/>
      <c r="L615" s="52"/>
      <c r="M615" s="52">
        <f t="shared" si="113"/>
        <v>435</v>
      </c>
      <c r="N615" s="52">
        <v>63.3</v>
      </c>
      <c r="O615" s="208">
        <f t="shared" si="106"/>
        <v>14.551724137931032</v>
      </c>
    </row>
    <row r="616" spans="1:15" s="107" customFormat="1" hidden="1">
      <c r="A616" s="96" t="s">
        <v>599</v>
      </c>
      <c r="B616" s="97"/>
      <c r="C616" s="97"/>
      <c r="D616" s="97"/>
      <c r="E616" s="97"/>
      <c r="F616" s="97"/>
      <c r="G616" s="97"/>
      <c r="H616" s="97"/>
      <c r="I616" s="98"/>
      <c r="J616" s="99">
        <v>755.09</v>
      </c>
      <c r="K616" s="48"/>
      <c r="L616" s="52"/>
      <c r="M616" s="52">
        <f t="shared" si="113"/>
        <v>755.09</v>
      </c>
      <c r="N616" s="52">
        <v>755.09</v>
      </c>
      <c r="O616" s="208">
        <f t="shared" si="106"/>
        <v>100</v>
      </c>
    </row>
    <row r="617" spans="1:15" s="107" customFormat="1" hidden="1">
      <c r="A617" s="96" t="s">
        <v>600</v>
      </c>
      <c r="B617" s="97"/>
      <c r="C617" s="97"/>
      <c r="D617" s="97"/>
      <c r="E617" s="97"/>
      <c r="F617" s="97"/>
      <c r="G617" s="97"/>
      <c r="H617" s="97"/>
      <c r="I617" s="98"/>
      <c r="J617" s="99">
        <v>557.65</v>
      </c>
      <c r="K617" s="48"/>
      <c r="L617" s="52"/>
      <c r="M617" s="52">
        <f t="shared" si="113"/>
        <v>557.65</v>
      </c>
      <c r="N617" s="52">
        <v>557.65</v>
      </c>
      <c r="O617" s="208">
        <f t="shared" si="106"/>
        <v>100</v>
      </c>
    </row>
    <row r="618" spans="1:15">
      <c r="A618" s="19" t="s">
        <v>231</v>
      </c>
      <c r="B618" s="18" t="s">
        <v>141</v>
      </c>
      <c r="C618" s="18" t="s">
        <v>494</v>
      </c>
      <c r="D618" s="18" t="s">
        <v>144</v>
      </c>
      <c r="E618" s="18" t="s">
        <v>364</v>
      </c>
      <c r="F618" s="18" t="s">
        <v>179</v>
      </c>
      <c r="G618" s="18"/>
      <c r="H618" s="18">
        <v>225</v>
      </c>
      <c r="I618" s="81"/>
      <c r="J618" s="90">
        <f>J619+J621</f>
        <v>162151.41999999998</v>
      </c>
      <c r="K618" s="28"/>
      <c r="L618" s="16"/>
      <c r="M618" s="16">
        <f t="shared" si="113"/>
        <v>162151.41999999998</v>
      </c>
      <c r="N618" s="16"/>
      <c r="O618" s="208">
        <f t="shared" si="106"/>
        <v>0</v>
      </c>
    </row>
    <row r="619" spans="1:15" ht="26">
      <c r="A619" s="19" t="s">
        <v>533</v>
      </c>
      <c r="B619" s="18" t="s">
        <v>141</v>
      </c>
      <c r="C619" s="18" t="s">
        <v>494</v>
      </c>
      <c r="D619" s="18" t="s">
        <v>144</v>
      </c>
      <c r="E619" s="18" t="s">
        <v>364</v>
      </c>
      <c r="F619" s="18" t="s">
        <v>179</v>
      </c>
      <c r="G619" s="18"/>
      <c r="H619" s="18">
        <v>225</v>
      </c>
      <c r="I619" s="81">
        <v>1111</v>
      </c>
      <c r="J619" s="90">
        <f>J620</f>
        <v>38268.81</v>
      </c>
      <c r="K619" s="28"/>
      <c r="L619" s="16"/>
      <c r="M619" s="16">
        <f t="shared" si="113"/>
        <v>38268.81</v>
      </c>
      <c r="N619" s="16"/>
      <c r="O619" s="208">
        <f t="shared" si="106"/>
        <v>0</v>
      </c>
    </row>
    <row r="620" spans="1:15" s="107" customFormat="1" ht="26" hidden="1">
      <c r="A620" s="96" t="s">
        <v>601</v>
      </c>
      <c r="B620" s="97"/>
      <c r="C620" s="97"/>
      <c r="D620" s="97"/>
      <c r="E620" s="97"/>
      <c r="F620" s="97"/>
      <c r="G620" s="97"/>
      <c r="H620" s="97"/>
      <c r="I620" s="98"/>
      <c r="J620" s="99">
        <v>38268.81</v>
      </c>
      <c r="K620" s="48"/>
      <c r="L620" s="52"/>
      <c r="M620" s="52">
        <f t="shared" si="113"/>
        <v>38268.81</v>
      </c>
      <c r="N620" s="52"/>
      <c r="O620" s="208">
        <f t="shared" si="106"/>
        <v>0</v>
      </c>
    </row>
    <row r="621" spans="1:15">
      <c r="A621" s="19" t="s">
        <v>392</v>
      </c>
      <c r="B621" s="18" t="s">
        <v>141</v>
      </c>
      <c r="C621" s="18" t="s">
        <v>494</v>
      </c>
      <c r="D621" s="18" t="s">
        <v>144</v>
      </c>
      <c r="E621" s="18" t="s">
        <v>364</v>
      </c>
      <c r="F621" s="18" t="s">
        <v>179</v>
      </c>
      <c r="G621" s="18"/>
      <c r="H621" s="18">
        <v>225</v>
      </c>
      <c r="I621" s="81">
        <v>1129</v>
      </c>
      <c r="J621" s="90">
        <f>SUM(J622:J622)</f>
        <v>123882.61</v>
      </c>
      <c r="K621" s="28"/>
      <c r="L621" s="16"/>
      <c r="M621" s="16">
        <f t="shared" si="113"/>
        <v>123882.61</v>
      </c>
      <c r="N621" s="16"/>
      <c r="O621" s="208">
        <f t="shared" si="106"/>
        <v>0</v>
      </c>
    </row>
    <row r="622" spans="1:15" s="107" customFormat="1" hidden="1">
      <c r="A622" s="96" t="s">
        <v>602</v>
      </c>
      <c r="B622" s="97"/>
      <c r="C622" s="97"/>
      <c r="D622" s="97"/>
      <c r="E622" s="97"/>
      <c r="F622" s="97"/>
      <c r="G622" s="97"/>
      <c r="H622" s="97"/>
      <c r="I622" s="98"/>
      <c r="J622" s="99">
        <v>123882.61</v>
      </c>
      <c r="K622" s="48"/>
      <c r="L622" s="52"/>
      <c r="M622" s="52">
        <f t="shared" si="113"/>
        <v>123882.61</v>
      </c>
      <c r="N622" s="52"/>
      <c r="O622" s="208">
        <f t="shared" si="106"/>
        <v>0</v>
      </c>
    </row>
    <row r="623" spans="1:15">
      <c r="A623" s="19" t="s">
        <v>170</v>
      </c>
      <c r="B623" s="18" t="s">
        <v>141</v>
      </c>
      <c r="C623" s="18" t="s">
        <v>494</v>
      </c>
      <c r="D623" s="18" t="s">
        <v>144</v>
      </c>
      <c r="E623" s="18" t="s">
        <v>364</v>
      </c>
      <c r="F623" s="18" t="s">
        <v>179</v>
      </c>
      <c r="G623" s="18"/>
      <c r="H623" s="18">
        <v>226</v>
      </c>
      <c r="I623" s="81"/>
      <c r="J623" s="90">
        <f>J624</f>
        <v>645230.63</v>
      </c>
      <c r="K623" s="90">
        <f t="shared" ref="K623:L623" si="114">K624</f>
        <v>0</v>
      </c>
      <c r="L623" s="90">
        <f t="shared" si="114"/>
        <v>0</v>
      </c>
      <c r="M623" s="90">
        <f>M624</f>
        <v>645230.63</v>
      </c>
      <c r="N623" s="90">
        <f>N624</f>
        <v>98644</v>
      </c>
      <c r="O623" s="208">
        <f t="shared" si="106"/>
        <v>15.288176880257529</v>
      </c>
    </row>
    <row r="624" spans="1:15" s="187" customFormat="1">
      <c r="A624" s="19" t="s">
        <v>563</v>
      </c>
      <c r="B624" s="18" t="s">
        <v>141</v>
      </c>
      <c r="C624" s="18" t="s">
        <v>494</v>
      </c>
      <c r="D624" s="18" t="s">
        <v>144</v>
      </c>
      <c r="E624" s="18" t="s">
        <v>364</v>
      </c>
      <c r="F624" s="18" t="s">
        <v>179</v>
      </c>
      <c r="G624" s="18"/>
      <c r="H624" s="18">
        <v>226</v>
      </c>
      <c r="I624" s="81">
        <v>1140</v>
      </c>
      <c r="J624" s="90">
        <f>SUM(J625:J626)</f>
        <v>645230.63</v>
      </c>
      <c r="K624" s="90">
        <f>SUM(K625:K626)</f>
        <v>0</v>
      </c>
      <c r="L624" s="90">
        <f>SUM(L625:L626)</f>
        <v>0</v>
      </c>
      <c r="M624" s="90">
        <f>SUM(M625:M626)</f>
        <v>645230.63</v>
      </c>
      <c r="N624" s="90">
        <f>SUM(N625:N626)</f>
        <v>98644</v>
      </c>
      <c r="O624" s="208">
        <f t="shared" si="106"/>
        <v>15.288176880257529</v>
      </c>
    </row>
    <row r="625" spans="1:15" s="185" customFormat="1" ht="26" hidden="1">
      <c r="A625" s="96" t="s">
        <v>603</v>
      </c>
      <c r="B625" s="97"/>
      <c r="C625" s="97"/>
      <c r="D625" s="97"/>
      <c r="E625" s="97"/>
      <c r="F625" s="97"/>
      <c r="G625" s="97"/>
      <c r="H625" s="97"/>
      <c r="I625" s="98"/>
      <c r="J625" s="99">
        <v>98644</v>
      </c>
      <c r="K625" s="48"/>
      <c r="L625" s="52"/>
      <c r="M625" s="52">
        <f t="shared" ref="M625:M636" si="115">J625+L625</f>
        <v>98644</v>
      </c>
      <c r="N625" s="52">
        <v>98644</v>
      </c>
      <c r="O625" s="208">
        <f t="shared" si="106"/>
        <v>100</v>
      </c>
    </row>
    <row r="626" spans="1:15" s="185" customFormat="1" ht="26" hidden="1">
      <c r="A626" s="96" t="s">
        <v>604</v>
      </c>
      <c r="B626" s="97"/>
      <c r="C626" s="97"/>
      <c r="D626" s="97"/>
      <c r="E626" s="97"/>
      <c r="F626" s="97"/>
      <c r="G626" s="97"/>
      <c r="H626" s="97"/>
      <c r="I626" s="98"/>
      <c r="J626" s="99">
        <v>546586.63</v>
      </c>
      <c r="K626" s="48"/>
      <c r="L626" s="52"/>
      <c r="M626" s="52">
        <f t="shared" si="115"/>
        <v>546586.63</v>
      </c>
      <c r="N626" s="52"/>
      <c r="O626" s="208">
        <f t="shared" si="106"/>
        <v>0</v>
      </c>
    </row>
    <row r="627" spans="1:15" s="185" customFormat="1">
      <c r="A627" s="19" t="s">
        <v>605</v>
      </c>
      <c r="B627" s="18" t="s">
        <v>141</v>
      </c>
      <c r="C627" s="18" t="s">
        <v>494</v>
      </c>
      <c r="D627" s="18" t="s">
        <v>144</v>
      </c>
      <c r="E627" s="18" t="s">
        <v>364</v>
      </c>
      <c r="F627" s="18" t="s">
        <v>179</v>
      </c>
      <c r="G627" s="18"/>
      <c r="H627" s="18">
        <v>310</v>
      </c>
      <c r="I627" s="81" t="s">
        <v>0</v>
      </c>
      <c r="J627" s="90">
        <f>J628</f>
        <v>111550.7</v>
      </c>
      <c r="K627" s="48"/>
      <c r="L627" s="52"/>
      <c r="M627" s="16">
        <f>M628</f>
        <v>111550.7</v>
      </c>
      <c r="N627" s="16">
        <f>N628</f>
        <v>28915</v>
      </c>
      <c r="O627" s="208">
        <f t="shared" si="106"/>
        <v>25.920948949670418</v>
      </c>
    </row>
    <row r="628" spans="1:15" s="185" customFormat="1">
      <c r="A628" s="19" t="s">
        <v>418</v>
      </c>
      <c r="B628" s="18" t="s">
        <v>141</v>
      </c>
      <c r="C628" s="18" t="s">
        <v>494</v>
      </c>
      <c r="D628" s="18" t="s">
        <v>144</v>
      </c>
      <c r="E628" s="18" t="s">
        <v>364</v>
      </c>
      <c r="F628" s="18" t="s">
        <v>179</v>
      </c>
      <c r="G628" s="18"/>
      <c r="H628" s="18">
        <v>310</v>
      </c>
      <c r="I628" s="81">
        <v>1116</v>
      </c>
      <c r="J628" s="90">
        <f>SUM(J629:J630)</f>
        <v>111550.7</v>
      </c>
      <c r="K628" s="48"/>
      <c r="L628" s="52"/>
      <c r="M628" s="16">
        <f>SUM(M629:M630)</f>
        <v>111550.7</v>
      </c>
      <c r="N628" s="16">
        <f>SUM(N629:N630)</f>
        <v>28915</v>
      </c>
      <c r="O628" s="208">
        <f t="shared" si="106"/>
        <v>25.920948949670418</v>
      </c>
    </row>
    <row r="629" spans="1:15" s="185" customFormat="1" hidden="1">
      <c r="A629" s="96" t="s">
        <v>606</v>
      </c>
      <c r="B629" s="97"/>
      <c r="C629" s="97"/>
      <c r="D629" s="97"/>
      <c r="E629" s="97"/>
      <c r="F629" s="97"/>
      <c r="G629" s="97"/>
      <c r="H629" s="97"/>
      <c r="I629" s="98"/>
      <c r="J629" s="99">
        <v>28915</v>
      </c>
      <c r="K629" s="48"/>
      <c r="L629" s="52"/>
      <c r="M629" s="52">
        <f t="shared" si="115"/>
        <v>28915</v>
      </c>
      <c r="N629" s="52">
        <v>28915</v>
      </c>
      <c r="O629" s="208">
        <f t="shared" si="106"/>
        <v>100</v>
      </c>
    </row>
    <row r="630" spans="1:15" s="185" customFormat="1" hidden="1">
      <c r="A630" s="96" t="s">
        <v>607</v>
      </c>
      <c r="B630" s="97"/>
      <c r="C630" s="97"/>
      <c r="D630" s="97"/>
      <c r="E630" s="97"/>
      <c r="F630" s="97"/>
      <c r="G630" s="97"/>
      <c r="H630" s="97"/>
      <c r="I630" s="98"/>
      <c r="J630" s="99">
        <v>82635.7</v>
      </c>
      <c r="K630" s="48"/>
      <c r="L630" s="52"/>
      <c r="M630" s="52">
        <f t="shared" si="115"/>
        <v>82635.7</v>
      </c>
      <c r="N630" s="52"/>
      <c r="O630" s="208">
        <f t="shared" si="106"/>
        <v>0</v>
      </c>
    </row>
    <row r="631" spans="1:15" ht="40.5">
      <c r="A631" s="86" t="s">
        <v>608</v>
      </c>
      <c r="B631" s="87" t="s">
        <v>141</v>
      </c>
      <c r="C631" s="87" t="s">
        <v>494</v>
      </c>
      <c r="D631" s="87" t="s">
        <v>144</v>
      </c>
      <c r="E631" s="87" t="s">
        <v>609</v>
      </c>
      <c r="F631" s="87" t="s">
        <v>0</v>
      </c>
      <c r="G631" s="87"/>
      <c r="H631" s="87" t="s">
        <v>0</v>
      </c>
      <c r="I631" s="88" t="s">
        <v>0</v>
      </c>
      <c r="J631" s="89">
        <f t="shared" ref="J631:J633" si="116">J632</f>
        <v>40023000</v>
      </c>
      <c r="K631" s="28"/>
      <c r="L631" s="16"/>
      <c r="M631" s="156">
        <f t="shared" ref="M631:N633" si="117">M632</f>
        <v>40023000</v>
      </c>
      <c r="N631" s="156">
        <f t="shared" si="117"/>
        <v>17998000</v>
      </c>
      <c r="O631" s="209">
        <f t="shared" si="106"/>
        <v>44.96914274292282</v>
      </c>
    </row>
    <row r="632" spans="1:15">
      <c r="A632" s="85" t="s">
        <v>330</v>
      </c>
      <c r="B632" s="12" t="s">
        <v>141</v>
      </c>
      <c r="C632" s="12" t="s">
        <v>494</v>
      </c>
      <c r="D632" s="12" t="s">
        <v>144</v>
      </c>
      <c r="E632" s="12" t="s">
        <v>609</v>
      </c>
      <c r="F632" s="12">
        <v>800</v>
      </c>
      <c r="G632" s="12"/>
      <c r="H632" s="12" t="s">
        <v>0</v>
      </c>
      <c r="I632" s="84" t="s">
        <v>0</v>
      </c>
      <c r="J632" s="44">
        <f t="shared" si="116"/>
        <v>40023000</v>
      </c>
      <c r="K632" s="28"/>
      <c r="L632" s="16"/>
      <c r="M632" s="23">
        <f t="shared" si="117"/>
        <v>40023000</v>
      </c>
      <c r="N632" s="23">
        <f t="shared" si="117"/>
        <v>17998000</v>
      </c>
      <c r="O632" s="209">
        <f t="shared" si="106"/>
        <v>44.96914274292282</v>
      </c>
    </row>
    <row r="633" spans="1:15" ht="65">
      <c r="A633" s="13" t="s">
        <v>513</v>
      </c>
      <c r="B633" s="12" t="s">
        <v>141</v>
      </c>
      <c r="C633" s="12" t="s">
        <v>494</v>
      </c>
      <c r="D633" s="12" t="s">
        <v>144</v>
      </c>
      <c r="E633" s="12" t="s">
        <v>609</v>
      </c>
      <c r="F633" s="12">
        <v>810</v>
      </c>
      <c r="G633" s="12"/>
      <c r="H633" s="12" t="s">
        <v>0</v>
      </c>
      <c r="I633" s="84" t="s">
        <v>0</v>
      </c>
      <c r="J633" s="44">
        <f t="shared" si="116"/>
        <v>40023000</v>
      </c>
      <c r="K633" s="28"/>
      <c r="L633" s="16"/>
      <c r="M633" s="23">
        <f t="shared" si="117"/>
        <v>40023000</v>
      </c>
      <c r="N633" s="23">
        <f t="shared" si="117"/>
        <v>17998000</v>
      </c>
      <c r="O633" s="209">
        <f t="shared" si="106"/>
        <v>44.96914274292282</v>
      </c>
    </row>
    <row r="634" spans="1:15" ht="52">
      <c r="A634" s="19" t="s">
        <v>610</v>
      </c>
      <c r="B634" s="18" t="s">
        <v>141</v>
      </c>
      <c r="C634" s="18" t="s">
        <v>494</v>
      </c>
      <c r="D634" s="18" t="s">
        <v>144</v>
      </c>
      <c r="E634" s="18" t="s">
        <v>609</v>
      </c>
      <c r="F634" s="18">
        <v>811</v>
      </c>
      <c r="G634" s="18"/>
      <c r="H634" s="18" t="s">
        <v>516</v>
      </c>
      <c r="I634" s="81" t="s">
        <v>0</v>
      </c>
      <c r="J634" s="90">
        <f>SUM(J635:J636)</f>
        <v>40023000</v>
      </c>
      <c r="K634" s="28"/>
      <c r="L634" s="16"/>
      <c r="M634" s="16">
        <f>SUM(M635:M636)</f>
        <v>40023000</v>
      </c>
      <c r="N634" s="16">
        <f>SUM(N635:N636)</f>
        <v>17998000</v>
      </c>
      <c r="O634" s="208">
        <f t="shared" si="106"/>
        <v>44.96914274292282</v>
      </c>
    </row>
    <row r="635" spans="1:15" s="107" customFormat="1" ht="26" hidden="1">
      <c r="A635" s="96" t="s">
        <v>611</v>
      </c>
      <c r="B635" s="97"/>
      <c r="C635" s="97"/>
      <c r="D635" s="97"/>
      <c r="E635" s="97"/>
      <c r="F635" s="97"/>
      <c r="G635" s="97"/>
      <c r="H635" s="97"/>
      <c r="I635" s="98"/>
      <c r="J635" s="99">
        <v>38523000</v>
      </c>
      <c r="K635" s="48"/>
      <c r="L635" s="52"/>
      <c r="M635" s="52">
        <f t="shared" si="115"/>
        <v>38523000</v>
      </c>
      <c r="N635" s="52">
        <v>17998000</v>
      </c>
      <c r="O635" s="208">
        <f t="shared" si="106"/>
        <v>46.720141214339485</v>
      </c>
    </row>
    <row r="636" spans="1:15" s="107" customFormat="1" hidden="1">
      <c r="A636" s="96" t="s">
        <v>612</v>
      </c>
      <c r="B636" s="97"/>
      <c r="C636" s="97"/>
      <c r="D636" s="97"/>
      <c r="E636" s="97"/>
      <c r="F636" s="97"/>
      <c r="G636" s="97"/>
      <c r="H636" s="97"/>
      <c r="I636" s="98"/>
      <c r="J636" s="99">
        <v>1500000</v>
      </c>
      <c r="K636" s="48"/>
      <c r="L636" s="52"/>
      <c r="M636" s="52">
        <f t="shared" si="115"/>
        <v>1500000</v>
      </c>
      <c r="N636" s="52"/>
      <c r="O636" s="208">
        <f t="shared" si="106"/>
        <v>0</v>
      </c>
    </row>
    <row r="637" spans="1:15">
      <c r="A637" s="82" t="s">
        <v>613</v>
      </c>
      <c r="B637" s="83" t="s">
        <v>141</v>
      </c>
      <c r="C637" s="12" t="s">
        <v>494</v>
      </c>
      <c r="D637" s="12" t="s">
        <v>165</v>
      </c>
      <c r="E637" s="12" t="s">
        <v>0</v>
      </c>
      <c r="F637" s="12" t="s">
        <v>0</v>
      </c>
      <c r="G637" s="12"/>
      <c r="H637" s="12" t="s">
        <v>0</v>
      </c>
      <c r="I637" s="84" t="s">
        <v>0</v>
      </c>
      <c r="J637" s="44" t="e">
        <f>J638</f>
        <v>#REF!</v>
      </c>
      <c r="K637" s="44">
        <f t="shared" ref="K637:N637" si="118">K638</f>
        <v>0</v>
      </c>
      <c r="L637" s="44">
        <f t="shared" si="118"/>
        <v>142278</v>
      </c>
      <c r="M637" s="44">
        <f t="shared" si="118"/>
        <v>21444574.07</v>
      </c>
      <c r="N637" s="44">
        <f t="shared" si="118"/>
        <v>4741816.91</v>
      </c>
      <c r="O637" s="209">
        <f t="shared" si="106"/>
        <v>22.111965919778235</v>
      </c>
    </row>
    <row r="638" spans="1:15" ht="39">
      <c r="A638" s="82" t="s">
        <v>614</v>
      </c>
      <c r="B638" s="12" t="s">
        <v>141</v>
      </c>
      <c r="C638" s="12" t="s">
        <v>494</v>
      </c>
      <c r="D638" s="12" t="s">
        <v>165</v>
      </c>
      <c r="E638" s="12" t="s">
        <v>615</v>
      </c>
      <c r="F638" s="12" t="s">
        <v>0</v>
      </c>
      <c r="G638" s="12"/>
      <c r="H638" s="12" t="s">
        <v>0</v>
      </c>
      <c r="I638" s="84" t="s">
        <v>0</v>
      </c>
      <c r="J638" s="44" t="e">
        <f>J639+J653</f>
        <v>#REF!</v>
      </c>
      <c r="K638" s="44">
        <f>K639+K653</f>
        <v>0</v>
      </c>
      <c r="L638" s="44">
        <f>L639+L653</f>
        <v>142278</v>
      </c>
      <c r="M638" s="44">
        <f>M639+M653</f>
        <v>21444574.07</v>
      </c>
      <c r="N638" s="44">
        <f>N639+N653</f>
        <v>4741816.91</v>
      </c>
      <c r="O638" s="209">
        <f t="shared" si="106"/>
        <v>22.111965919778235</v>
      </c>
    </row>
    <row r="639" spans="1:15">
      <c r="A639" s="85" t="s">
        <v>616</v>
      </c>
      <c r="B639" s="12" t="s">
        <v>141</v>
      </c>
      <c r="C639" s="12" t="s">
        <v>494</v>
      </c>
      <c r="D639" s="12" t="s">
        <v>165</v>
      </c>
      <c r="E639" s="12" t="s">
        <v>617</v>
      </c>
      <c r="F639" s="12" t="s">
        <v>0</v>
      </c>
      <c r="G639" s="12"/>
      <c r="H639" s="12" t="s">
        <v>0</v>
      </c>
      <c r="I639" s="84" t="s">
        <v>0</v>
      </c>
      <c r="J639" s="44">
        <f>J726+J640</f>
        <v>8294937.5999999996</v>
      </c>
      <c r="K639" s="44">
        <f>K726+K640</f>
        <v>0</v>
      </c>
      <c r="L639" s="44">
        <f>L726+L640</f>
        <v>0</v>
      </c>
      <c r="M639" s="44">
        <f>M640</f>
        <v>7748073.5999999996</v>
      </c>
      <c r="N639" s="16"/>
      <c r="O639" s="209">
        <f t="shared" si="106"/>
        <v>0</v>
      </c>
    </row>
    <row r="640" spans="1:15" ht="54">
      <c r="A640" s="86" t="s">
        <v>618</v>
      </c>
      <c r="B640" s="12" t="s">
        <v>141</v>
      </c>
      <c r="C640" s="12" t="s">
        <v>494</v>
      </c>
      <c r="D640" s="12" t="s">
        <v>165</v>
      </c>
      <c r="E640" s="87" t="s">
        <v>619</v>
      </c>
      <c r="F640" s="87"/>
      <c r="G640" s="87"/>
      <c r="H640" s="87"/>
      <c r="I640" s="88"/>
      <c r="J640" s="44">
        <f>J641+J648</f>
        <v>7748073.5999999996</v>
      </c>
      <c r="K640" s="44">
        <f t="shared" ref="K640:M640" si="119">K641+K648</f>
        <v>0</v>
      </c>
      <c r="L640" s="44">
        <f t="shared" si="119"/>
        <v>0</v>
      </c>
      <c r="M640" s="44">
        <f t="shared" si="119"/>
        <v>7748073.5999999996</v>
      </c>
      <c r="N640" s="16"/>
      <c r="O640" s="209">
        <f t="shared" si="106"/>
        <v>0</v>
      </c>
    </row>
    <row r="641" spans="1:15" ht="52">
      <c r="A641" s="85" t="s">
        <v>620</v>
      </c>
      <c r="B641" s="12" t="s">
        <v>141</v>
      </c>
      <c r="C641" s="12" t="s">
        <v>494</v>
      </c>
      <c r="D641" s="12" t="s">
        <v>165</v>
      </c>
      <c r="E641" s="12" t="s">
        <v>619</v>
      </c>
      <c r="F641" s="12">
        <v>244</v>
      </c>
      <c r="G641" s="12" t="s">
        <v>621</v>
      </c>
      <c r="H641" s="12"/>
      <c r="I641" s="84"/>
      <c r="J641" s="44">
        <f>J642</f>
        <v>4500000</v>
      </c>
      <c r="K641" s="28"/>
      <c r="L641" s="16"/>
      <c r="M641" s="23">
        <f t="shared" ref="M641:M649" si="120">J641+L641</f>
        <v>4500000</v>
      </c>
      <c r="N641" s="16"/>
      <c r="O641" s="209">
        <f t="shared" si="106"/>
        <v>0</v>
      </c>
    </row>
    <row r="642" spans="1:15" ht="39">
      <c r="A642" s="188" t="s">
        <v>170</v>
      </c>
      <c r="B642" s="46" t="s">
        <v>141</v>
      </c>
      <c r="C642" s="46" t="s">
        <v>494</v>
      </c>
      <c r="D642" s="46" t="s">
        <v>165</v>
      </c>
      <c r="E642" s="46" t="s">
        <v>619</v>
      </c>
      <c r="F642" s="46">
        <v>244</v>
      </c>
      <c r="G642" s="46" t="s">
        <v>621</v>
      </c>
      <c r="H642" s="46">
        <v>226</v>
      </c>
      <c r="I642" s="102"/>
      <c r="J642" s="103">
        <f>J643</f>
        <v>4500000</v>
      </c>
      <c r="K642" s="28"/>
      <c r="L642" s="16"/>
      <c r="M642" s="16">
        <f t="shared" si="120"/>
        <v>4500000</v>
      </c>
      <c r="N642" s="16"/>
      <c r="O642" s="208">
        <f t="shared" si="106"/>
        <v>0</v>
      </c>
    </row>
    <row r="643" spans="1:15" ht="39">
      <c r="A643" s="188" t="s">
        <v>445</v>
      </c>
      <c r="B643" s="46" t="s">
        <v>141</v>
      </c>
      <c r="C643" s="46" t="s">
        <v>494</v>
      </c>
      <c r="D643" s="46" t="s">
        <v>165</v>
      </c>
      <c r="E643" s="46" t="s">
        <v>619</v>
      </c>
      <c r="F643" s="46">
        <v>244</v>
      </c>
      <c r="G643" s="46" t="s">
        <v>621</v>
      </c>
      <c r="H643" s="46">
        <v>226</v>
      </c>
      <c r="I643" s="102">
        <v>1140</v>
      </c>
      <c r="J643" s="103">
        <f>SUM(J644:J647)</f>
        <v>4500000</v>
      </c>
      <c r="K643" s="28"/>
      <c r="L643" s="16"/>
      <c r="M643" s="16">
        <f>SUM(M644:M647)</f>
        <v>4500000</v>
      </c>
      <c r="N643" s="16"/>
      <c r="O643" s="208">
        <f t="shared" si="106"/>
        <v>0</v>
      </c>
    </row>
    <row r="644" spans="1:15" ht="26" hidden="1">
      <c r="A644" s="186" t="s">
        <v>622</v>
      </c>
      <c r="B644" s="12"/>
      <c r="C644" s="12"/>
      <c r="D644" s="12"/>
      <c r="E644" s="12"/>
      <c r="F644" s="12"/>
      <c r="G644" s="12"/>
      <c r="H644" s="12"/>
      <c r="I644" s="84"/>
      <c r="J644" s="106">
        <v>146160.35</v>
      </c>
      <c r="K644" s="28"/>
      <c r="L644" s="16"/>
      <c r="M644" s="52">
        <v>133685.22</v>
      </c>
      <c r="N644" s="16"/>
      <c r="O644" s="208">
        <f t="shared" si="106"/>
        <v>0</v>
      </c>
    </row>
    <row r="645" spans="1:15" ht="26" hidden="1">
      <c r="A645" s="186" t="s">
        <v>623</v>
      </c>
      <c r="B645" s="12"/>
      <c r="C645" s="12"/>
      <c r="D645" s="12"/>
      <c r="E645" s="12"/>
      <c r="F645" s="12"/>
      <c r="G645" s="12"/>
      <c r="H645" s="12"/>
      <c r="I645" s="84"/>
      <c r="J645" s="106">
        <v>198539.65</v>
      </c>
      <c r="K645" s="28"/>
      <c r="L645" s="16"/>
      <c r="M645" s="52">
        <v>211014.78</v>
      </c>
      <c r="N645" s="16"/>
      <c r="O645" s="208">
        <f t="shared" si="106"/>
        <v>0</v>
      </c>
    </row>
    <row r="646" spans="1:15" ht="26" hidden="1">
      <c r="A646" s="186" t="s">
        <v>624</v>
      </c>
      <c r="B646" s="12"/>
      <c r="C646" s="12"/>
      <c r="D646" s="12"/>
      <c r="E646" s="12"/>
      <c r="F646" s="12"/>
      <c r="G646" s="12"/>
      <c r="H646" s="12"/>
      <c r="I646" s="84"/>
      <c r="J646" s="106">
        <v>1761938.15</v>
      </c>
      <c r="K646" s="28"/>
      <c r="L646" s="16"/>
      <c r="M646" s="52">
        <v>1611552.69</v>
      </c>
      <c r="N646" s="16"/>
      <c r="O646" s="208">
        <f t="shared" si="106"/>
        <v>0</v>
      </c>
    </row>
    <row r="647" spans="1:15" ht="26" hidden="1">
      <c r="A647" s="186" t="s">
        <v>625</v>
      </c>
      <c r="B647" s="12"/>
      <c r="C647" s="12"/>
      <c r="D647" s="12"/>
      <c r="E647" s="12"/>
      <c r="F647" s="12"/>
      <c r="G647" s="12"/>
      <c r="H647" s="12"/>
      <c r="I647" s="84"/>
      <c r="J647" s="106">
        <v>2393361.85</v>
      </c>
      <c r="K647" s="28"/>
      <c r="L647" s="16"/>
      <c r="M647" s="52">
        <v>2543747.31</v>
      </c>
      <c r="N647" s="16"/>
      <c r="O647" s="208">
        <f t="shared" si="106"/>
        <v>0</v>
      </c>
    </row>
    <row r="648" spans="1:15" ht="52">
      <c r="A648" s="85" t="s">
        <v>620</v>
      </c>
      <c r="B648" s="12" t="s">
        <v>141</v>
      </c>
      <c r="C648" s="12" t="s">
        <v>494</v>
      </c>
      <c r="D648" s="12" t="s">
        <v>165</v>
      </c>
      <c r="E648" s="12" t="s">
        <v>619</v>
      </c>
      <c r="F648" s="12">
        <v>244</v>
      </c>
      <c r="G648" s="12"/>
      <c r="H648" s="12"/>
      <c r="I648" s="84"/>
      <c r="J648" s="44">
        <f>J649</f>
        <v>3248073.6</v>
      </c>
      <c r="K648" s="28"/>
      <c r="L648" s="16"/>
      <c r="M648" s="23">
        <f t="shared" si="120"/>
        <v>3248073.6</v>
      </c>
      <c r="N648" s="16"/>
      <c r="O648" s="209">
        <f t="shared" si="106"/>
        <v>0</v>
      </c>
    </row>
    <row r="649" spans="1:15">
      <c r="A649" s="188" t="s">
        <v>170</v>
      </c>
      <c r="B649" s="46" t="s">
        <v>141</v>
      </c>
      <c r="C649" s="46" t="s">
        <v>494</v>
      </c>
      <c r="D649" s="46" t="s">
        <v>165</v>
      </c>
      <c r="E649" s="46" t="s">
        <v>619</v>
      </c>
      <c r="F649" s="46">
        <v>244</v>
      </c>
      <c r="G649" s="46"/>
      <c r="H649" s="46">
        <v>226</v>
      </c>
      <c r="I649" s="102"/>
      <c r="J649" s="103">
        <f>J650</f>
        <v>3248073.6</v>
      </c>
      <c r="K649" s="28"/>
      <c r="L649" s="16"/>
      <c r="M649" s="16">
        <f t="shared" si="120"/>
        <v>3248073.6</v>
      </c>
      <c r="N649" s="16"/>
      <c r="O649" s="208">
        <f t="shared" si="106"/>
        <v>0</v>
      </c>
    </row>
    <row r="650" spans="1:15">
      <c r="A650" s="188" t="s">
        <v>445</v>
      </c>
      <c r="B650" s="46" t="s">
        <v>141</v>
      </c>
      <c r="C650" s="46" t="s">
        <v>494</v>
      </c>
      <c r="D650" s="46" t="s">
        <v>165</v>
      </c>
      <c r="E650" s="46" t="s">
        <v>619</v>
      </c>
      <c r="F650" s="46">
        <v>244</v>
      </c>
      <c r="G650" s="46"/>
      <c r="H650" s="46">
        <v>226</v>
      </c>
      <c r="I650" s="102">
        <v>1140</v>
      </c>
      <c r="J650" s="103">
        <f>SUM(J651:J652)</f>
        <v>3248073.6</v>
      </c>
      <c r="K650" s="28"/>
      <c r="L650" s="16"/>
      <c r="M650" s="16">
        <f>SUM(M651:M652)</f>
        <v>3248073.6</v>
      </c>
      <c r="N650" s="16"/>
      <c r="O650" s="208">
        <f t="shared" ref="O650:O713" si="121">N650/M650*100</f>
        <v>0</v>
      </c>
    </row>
    <row r="651" spans="1:15" ht="26" hidden="1">
      <c r="A651" s="186" t="s">
        <v>626</v>
      </c>
      <c r="B651" s="97"/>
      <c r="C651" s="97"/>
      <c r="D651" s="97"/>
      <c r="E651" s="108"/>
      <c r="F651" s="97"/>
      <c r="G651" s="97"/>
      <c r="H651" s="97"/>
      <c r="I651" s="98"/>
      <c r="J651" s="52">
        <v>1377254.3</v>
      </c>
      <c r="K651" s="28"/>
      <c r="L651" s="16"/>
      <c r="M651" s="52">
        <v>1259702.49</v>
      </c>
      <c r="N651" s="16"/>
      <c r="O651" s="208">
        <f t="shared" si="121"/>
        <v>0</v>
      </c>
    </row>
    <row r="652" spans="1:15" ht="26" hidden="1">
      <c r="A652" s="186" t="s">
        <v>627</v>
      </c>
      <c r="B652" s="97"/>
      <c r="C652" s="97"/>
      <c r="D652" s="97"/>
      <c r="E652" s="108"/>
      <c r="F652" s="97"/>
      <c r="G652" s="97"/>
      <c r="H652" s="97"/>
      <c r="I652" s="98"/>
      <c r="J652" s="52">
        <v>1870819.3</v>
      </c>
      <c r="K652" s="28"/>
      <c r="L652" s="16"/>
      <c r="M652" s="52">
        <v>1988371.11</v>
      </c>
      <c r="N652" s="16"/>
      <c r="O652" s="208">
        <f t="shared" si="121"/>
        <v>0</v>
      </c>
    </row>
    <row r="653" spans="1:15" ht="26">
      <c r="A653" s="85" t="s">
        <v>628</v>
      </c>
      <c r="B653" s="12" t="s">
        <v>141</v>
      </c>
      <c r="C653" s="12" t="s">
        <v>494</v>
      </c>
      <c r="D653" s="12" t="s">
        <v>165</v>
      </c>
      <c r="E653" s="12" t="s">
        <v>629</v>
      </c>
      <c r="F653" s="12" t="s">
        <v>0</v>
      </c>
      <c r="G653" s="12"/>
      <c r="H653" s="12" t="s">
        <v>0</v>
      </c>
      <c r="I653" s="84" t="s">
        <v>0</v>
      </c>
      <c r="J653" s="44" t="e">
        <f>J654+J667+J674+J695+J710+J736</f>
        <v>#REF!</v>
      </c>
      <c r="K653" s="44">
        <f>K654+K667+K674+K695+K710+K736</f>
        <v>0</v>
      </c>
      <c r="L653" s="44">
        <f>L654+L667+L674+L695+L710+L736</f>
        <v>142278</v>
      </c>
      <c r="M653" s="44">
        <f>M654+M667+M674+M695+M710+M736+M726</f>
        <v>13696500.470000001</v>
      </c>
      <c r="N653" s="44">
        <f>N654+N667+N674+N695+N710+N736+N726</f>
        <v>4741816.91</v>
      </c>
      <c r="O653" s="209">
        <f t="shared" si="121"/>
        <v>34.620645765582189</v>
      </c>
    </row>
    <row r="654" spans="1:15" ht="27">
      <c r="A654" s="86" t="s">
        <v>630</v>
      </c>
      <c r="B654" s="87" t="s">
        <v>141</v>
      </c>
      <c r="C654" s="87" t="s">
        <v>494</v>
      </c>
      <c r="D654" s="87" t="s">
        <v>165</v>
      </c>
      <c r="E654" s="87" t="s">
        <v>631</v>
      </c>
      <c r="F654" s="87" t="s">
        <v>0</v>
      </c>
      <c r="G654" s="87"/>
      <c r="H654" s="87" t="s">
        <v>0</v>
      </c>
      <c r="I654" s="88" t="s">
        <v>0</v>
      </c>
      <c r="J654" s="89" t="e">
        <f t="shared" ref="J654:J656" si="122">J655</f>
        <v>#REF!</v>
      </c>
      <c r="K654" s="28"/>
      <c r="L654" s="16"/>
      <c r="M654" s="156">
        <f t="shared" ref="M654:N656" si="123">M655</f>
        <v>4022799.98</v>
      </c>
      <c r="N654" s="156">
        <f t="shared" si="123"/>
        <v>1445893.3</v>
      </c>
      <c r="O654" s="209">
        <f t="shared" si="121"/>
        <v>35.94246065398459</v>
      </c>
    </row>
    <row r="655" spans="1:15" ht="26">
      <c r="A655" s="85" t="s">
        <v>174</v>
      </c>
      <c r="B655" s="12" t="s">
        <v>141</v>
      </c>
      <c r="C655" s="12" t="s">
        <v>494</v>
      </c>
      <c r="D655" s="12" t="s">
        <v>165</v>
      </c>
      <c r="E655" s="12" t="s">
        <v>631</v>
      </c>
      <c r="F655" s="12" t="s">
        <v>175</v>
      </c>
      <c r="G655" s="12"/>
      <c r="H655" s="12" t="s">
        <v>0</v>
      </c>
      <c r="I655" s="84" t="s">
        <v>0</v>
      </c>
      <c r="J655" s="44" t="e">
        <f t="shared" si="122"/>
        <v>#REF!</v>
      </c>
      <c r="K655" s="28"/>
      <c r="L655" s="16"/>
      <c r="M655" s="23">
        <f t="shared" si="123"/>
        <v>4022799.98</v>
      </c>
      <c r="N655" s="23">
        <f t="shared" si="123"/>
        <v>1445893.3</v>
      </c>
      <c r="O655" s="209">
        <f t="shared" si="121"/>
        <v>35.94246065398459</v>
      </c>
    </row>
    <row r="656" spans="1:15" ht="39">
      <c r="A656" s="85" t="s">
        <v>176</v>
      </c>
      <c r="B656" s="12" t="s">
        <v>141</v>
      </c>
      <c r="C656" s="12" t="s">
        <v>494</v>
      </c>
      <c r="D656" s="12" t="s">
        <v>165</v>
      </c>
      <c r="E656" s="12" t="s">
        <v>631</v>
      </c>
      <c r="F656" s="12" t="s">
        <v>177</v>
      </c>
      <c r="G656" s="12"/>
      <c r="H656" s="12" t="s">
        <v>0</v>
      </c>
      <c r="I656" s="84" t="s">
        <v>0</v>
      </c>
      <c r="J656" s="44" t="e">
        <f t="shared" si="122"/>
        <v>#REF!</v>
      </c>
      <c r="K656" s="28"/>
      <c r="L656" s="16"/>
      <c r="M656" s="23">
        <f t="shared" si="123"/>
        <v>4022799.98</v>
      </c>
      <c r="N656" s="23">
        <f t="shared" si="123"/>
        <v>1445893.3</v>
      </c>
      <c r="O656" s="209">
        <f t="shared" si="121"/>
        <v>35.94246065398459</v>
      </c>
    </row>
    <row r="657" spans="1:15" ht="39">
      <c r="A657" s="13" t="s">
        <v>178</v>
      </c>
      <c r="B657" s="12" t="s">
        <v>141</v>
      </c>
      <c r="C657" s="12" t="s">
        <v>494</v>
      </c>
      <c r="D657" s="12" t="s">
        <v>165</v>
      </c>
      <c r="E657" s="12" t="s">
        <v>631</v>
      </c>
      <c r="F657" s="12" t="s">
        <v>179</v>
      </c>
      <c r="G657" s="12"/>
      <c r="H657" s="12" t="s">
        <v>0</v>
      </c>
      <c r="I657" s="84" t="s">
        <v>0</v>
      </c>
      <c r="J657" s="44" t="e">
        <f>J658+J662+#REF!</f>
        <v>#REF!</v>
      </c>
      <c r="K657" s="28"/>
      <c r="L657" s="16"/>
      <c r="M657" s="23">
        <f>M658+M662</f>
        <v>4022799.98</v>
      </c>
      <c r="N657" s="23">
        <f>N658+N662</f>
        <v>1445893.3</v>
      </c>
      <c r="O657" s="209">
        <f t="shared" si="121"/>
        <v>35.94246065398459</v>
      </c>
    </row>
    <row r="658" spans="1:15">
      <c r="A658" s="19" t="s">
        <v>266</v>
      </c>
      <c r="B658" s="18" t="s">
        <v>141</v>
      </c>
      <c r="C658" s="18" t="s">
        <v>494</v>
      </c>
      <c r="D658" s="18" t="s">
        <v>165</v>
      </c>
      <c r="E658" s="46" t="s">
        <v>631</v>
      </c>
      <c r="F658" s="18" t="s">
        <v>179</v>
      </c>
      <c r="G658" s="18"/>
      <c r="H658" s="18" t="s">
        <v>267</v>
      </c>
      <c r="I658" s="81" t="s">
        <v>0</v>
      </c>
      <c r="J658" s="90">
        <f>J659</f>
        <v>1623177.3900000001</v>
      </c>
      <c r="K658" s="28"/>
      <c r="L658" s="16"/>
      <c r="M658" s="16">
        <f>M659</f>
        <v>1623177.3900000001</v>
      </c>
      <c r="N658" s="16">
        <f>N659</f>
        <v>935853.53</v>
      </c>
      <c r="O658" s="208">
        <f t="shared" si="121"/>
        <v>57.655653397192772</v>
      </c>
    </row>
    <row r="659" spans="1:15">
      <c r="A659" s="19" t="s">
        <v>272</v>
      </c>
      <c r="B659" s="18" t="s">
        <v>141</v>
      </c>
      <c r="C659" s="18" t="s">
        <v>494</v>
      </c>
      <c r="D659" s="18" t="s">
        <v>165</v>
      </c>
      <c r="E659" s="46" t="s">
        <v>631</v>
      </c>
      <c r="F659" s="18" t="s">
        <v>179</v>
      </c>
      <c r="G659" s="18"/>
      <c r="H659" s="18" t="s">
        <v>267</v>
      </c>
      <c r="I659" s="81" t="s">
        <v>273</v>
      </c>
      <c r="J659" s="90">
        <f>SUM(J660:J661)</f>
        <v>1623177.3900000001</v>
      </c>
      <c r="K659" s="28"/>
      <c r="L659" s="16"/>
      <c r="M659" s="16">
        <f>SUM(M660:M661)</f>
        <v>1623177.3900000001</v>
      </c>
      <c r="N659" s="16">
        <f>SUM(N660:N661)</f>
        <v>935853.53</v>
      </c>
      <c r="O659" s="208">
        <f t="shared" si="121"/>
        <v>57.655653397192772</v>
      </c>
    </row>
    <row r="660" spans="1:15" s="107" customFormat="1" hidden="1">
      <c r="A660" s="96" t="s">
        <v>373</v>
      </c>
      <c r="B660" s="97"/>
      <c r="C660" s="97"/>
      <c r="D660" s="97"/>
      <c r="E660" s="108"/>
      <c r="F660" s="97"/>
      <c r="G660" s="97"/>
      <c r="H660" s="97"/>
      <c r="I660" s="98"/>
      <c r="J660" s="99">
        <v>1517941.76</v>
      </c>
      <c r="K660" s="48"/>
      <c r="L660" s="52"/>
      <c r="M660" s="52">
        <f t="shared" ref="M660:M709" si="124">J660+L660</f>
        <v>1517941.76</v>
      </c>
      <c r="N660" s="52">
        <v>830617.9</v>
      </c>
      <c r="O660" s="208">
        <f t="shared" si="121"/>
        <v>54.720011128753718</v>
      </c>
    </row>
    <row r="661" spans="1:15" s="107" customFormat="1" hidden="1">
      <c r="A661" s="96" t="s">
        <v>374</v>
      </c>
      <c r="B661" s="97"/>
      <c r="C661" s="97"/>
      <c r="D661" s="97"/>
      <c r="E661" s="108"/>
      <c r="F661" s="97"/>
      <c r="G661" s="97"/>
      <c r="H661" s="97"/>
      <c r="I661" s="98"/>
      <c r="J661" s="99">
        <v>105235.63</v>
      </c>
      <c r="K661" s="48"/>
      <c r="L661" s="52"/>
      <c r="M661" s="52">
        <f t="shared" si="124"/>
        <v>105235.63</v>
      </c>
      <c r="N661" s="52">
        <v>105235.63</v>
      </c>
      <c r="O661" s="208">
        <f t="shared" si="121"/>
        <v>100</v>
      </c>
    </row>
    <row r="662" spans="1:15">
      <c r="A662" s="19" t="s">
        <v>368</v>
      </c>
      <c r="B662" s="18" t="s">
        <v>141</v>
      </c>
      <c r="C662" s="18" t="s">
        <v>494</v>
      </c>
      <c r="D662" s="18" t="s">
        <v>165</v>
      </c>
      <c r="E662" s="46" t="s">
        <v>631</v>
      </c>
      <c r="F662" s="18" t="s">
        <v>179</v>
      </c>
      <c r="G662" s="18"/>
      <c r="H662" s="18" t="s">
        <v>232</v>
      </c>
      <c r="I662" s="81" t="s">
        <v>0</v>
      </c>
      <c r="J662" s="90">
        <f>J663</f>
        <v>2399622.59</v>
      </c>
      <c r="K662" s="90">
        <f t="shared" ref="K662" si="125">K663</f>
        <v>0</v>
      </c>
      <c r="L662" s="16"/>
      <c r="M662" s="16">
        <f>M663</f>
        <v>2399622.59</v>
      </c>
      <c r="N662" s="16">
        <f>N663</f>
        <v>510039.77</v>
      </c>
      <c r="O662" s="208">
        <f t="shared" si="121"/>
        <v>21.254999520570443</v>
      </c>
    </row>
    <row r="663" spans="1:15">
      <c r="A663" s="19" t="s">
        <v>392</v>
      </c>
      <c r="B663" s="18" t="s">
        <v>141</v>
      </c>
      <c r="C663" s="18" t="s">
        <v>494</v>
      </c>
      <c r="D663" s="18" t="s">
        <v>165</v>
      </c>
      <c r="E663" s="46" t="s">
        <v>631</v>
      </c>
      <c r="F663" s="18" t="s">
        <v>179</v>
      </c>
      <c r="G663" s="18"/>
      <c r="H663" s="18" t="s">
        <v>232</v>
      </c>
      <c r="I663" s="81" t="s">
        <v>290</v>
      </c>
      <c r="J663" s="90">
        <f>SUM(J664:J666)</f>
        <v>2399622.59</v>
      </c>
      <c r="K663" s="90">
        <f>SUM(K664:K666)</f>
        <v>0</v>
      </c>
      <c r="L663" s="16"/>
      <c r="M663" s="16">
        <f>SUM(M664:M666)</f>
        <v>2399622.59</v>
      </c>
      <c r="N663" s="16">
        <f>SUM(N664:N666)</f>
        <v>510039.77</v>
      </c>
      <c r="O663" s="208">
        <f t="shared" si="121"/>
        <v>21.254999520570443</v>
      </c>
    </row>
    <row r="664" spans="1:15" hidden="1">
      <c r="A664" s="96" t="s">
        <v>632</v>
      </c>
      <c r="B664" s="97"/>
      <c r="C664" s="97"/>
      <c r="D664" s="97"/>
      <c r="E664" s="97"/>
      <c r="F664" s="97"/>
      <c r="G664" s="97"/>
      <c r="H664" s="97"/>
      <c r="I664" s="98"/>
      <c r="J664" s="99">
        <v>98214</v>
      </c>
      <c r="K664" s="28"/>
      <c r="L664" s="16"/>
      <c r="M664" s="52">
        <f t="shared" si="124"/>
        <v>98214</v>
      </c>
      <c r="N664" s="52">
        <v>98214</v>
      </c>
      <c r="O664" s="208">
        <f t="shared" si="121"/>
        <v>100</v>
      </c>
    </row>
    <row r="665" spans="1:15" hidden="1">
      <c r="A665" s="96" t="s">
        <v>633</v>
      </c>
      <c r="B665" s="97"/>
      <c r="C665" s="97"/>
      <c r="D665" s="97"/>
      <c r="E665" s="97"/>
      <c r="F665" s="97"/>
      <c r="G665" s="97"/>
      <c r="H665" s="97"/>
      <c r="I665" s="98"/>
      <c r="J665" s="99">
        <v>2136781.21</v>
      </c>
      <c r="K665" s="28"/>
      <c r="L665" s="16"/>
      <c r="M665" s="52">
        <f t="shared" si="124"/>
        <v>2136781.21</v>
      </c>
      <c r="N665" s="52">
        <v>247198.39</v>
      </c>
      <c r="O665" s="208">
        <f t="shared" si="121"/>
        <v>11.568727244657866</v>
      </c>
    </row>
    <row r="666" spans="1:15" hidden="1">
      <c r="A666" s="96" t="s">
        <v>634</v>
      </c>
      <c r="B666" s="97"/>
      <c r="C666" s="97"/>
      <c r="D666" s="97"/>
      <c r="E666" s="97"/>
      <c r="F666" s="97"/>
      <c r="G666" s="97"/>
      <c r="H666" s="97"/>
      <c r="I666" s="98"/>
      <c r="J666" s="99">
        <v>164627.38</v>
      </c>
      <c r="K666" s="28"/>
      <c r="L666" s="16"/>
      <c r="M666" s="52">
        <f t="shared" si="124"/>
        <v>164627.38</v>
      </c>
      <c r="N666" s="52">
        <v>164627.38</v>
      </c>
      <c r="O666" s="208">
        <f t="shared" si="121"/>
        <v>100</v>
      </c>
    </row>
    <row r="667" spans="1:15">
      <c r="A667" s="86" t="s">
        <v>635</v>
      </c>
      <c r="B667" s="87" t="s">
        <v>141</v>
      </c>
      <c r="C667" s="87" t="s">
        <v>494</v>
      </c>
      <c r="D667" s="87" t="s">
        <v>165</v>
      </c>
      <c r="E667" s="87" t="s">
        <v>636</v>
      </c>
      <c r="F667" s="87" t="s">
        <v>0</v>
      </c>
      <c r="G667" s="87"/>
      <c r="H667" s="87" t="s">
        <v>0</v>
      </c>
      <c r="I667" s="88" t="s">
        <v>0</v>
      </c>
      <c r="J667" s="89" t="e">
        <f t="shared" ref="J667:J669" si="126">J668</f>
        <v>#REF!</v>
      </c>
      <c r="K667" s="28"/>
      <c r="L667" s="16"/>
      <c r="M667" s="156">
        <f>M668</f>
        <v>203016.67</v>
      </c>
      <c r="N667" s="16"/>
      <c r="O667" s="209">
        <f t="shared" si="121"/>
        <v>0</v>
      </c>
    </row>
    <row r="668" spans="1:15" ht="26">
      <c r="A668" s="85" t="s">
        <v>174</v>
      </c>
      <c r="B668" s="12" t="s">
        <v>141</v>
      </c>
      <c r="C668" s="12" t="s">
        <v>494</v>
      </c>
      <c r="D668" s="12" t="s">
        <v>165</v>
      </c>
      <c r="E668" s="12" t="s">
        <v>636</v>
      </c>
      <c r="F668" s="12" t="s">
        <v>175</v>
      </c>
      <c r="G668" s="12"/>
      <c r="H668" s="12" t="s">
        <v>0</v>
      </c>
      <c r="I668" s="84" t="s">
        <v>0</v>
      </c>
      <c r="J668" s="44" t="e">
        <f t="shared" si="126"/>
        <v>#REF!</v>
      </c>
      <c r="K668" s="28"/>
      <c r="L668" s="16"/>
      <c r="M668" s="23">
        <f>M669</f>
        <v>203016.67</v>
      </c>
      <c r="N668" s="16"/>
      <c r="O668" s="209">
        <f t="shared" si="121"/>
        <v>0</v>
      </c>
    </row>
    <row r="669" spans="1:15" ht="39">
      <c r="A669" s="85" t="s">
        <v>176</v>
      </c>
      <c r="B669" s="12" t="s">
        <v>141</v>
      </c>
      <c r="C669" s="12" t="s">
        <v>494</v>
      </c>
      <c r="D669" s="12" t="s">
        <v>165</v>
      </c>
      <c r="E669" s="12" t="s">
        <v>636</v>
      </c>
      <c r="F669" s="12" t="s">
        <v>177</v>
      </c>
      <c r="G669" s="12"/>
      <c r="H669" s="12" t="s">
        <v>0</v>
      </c>
      <c r="I669" s="84" t="s">
        <v>0</v>
      </c>
      <c r="J669" s="44" t="e">
        <f t="shared" si="126"/>
        <v>#REF!</v>
      </c>
      <c r="K669" s="28"/>
      <c r="L669" s="16"/>
      <c r="M669" s="23">
        <f>M670</f>
        <v>203016.67</v>
      </c>
      <c r="N669" s="16"/>
      <c r="O669" s="209">
        <f t="shared" si="121"/>
        <v>0</v>
      </c>
    </row>
    <row r="670" spans="1:15" ht="39">
      <c r="A670" s="13" t="s">
        <v>178</v>
      </c>
      <c r="B670" s="12" t="s">
        <v>141</v>
      </c>
      <c r="C670" s="12" t="s">
        <v>494</v>
      </c>
      <c r="D670" s="12" t="s">
        <v>165</v>
      </c>
      <c r="E670" s="12" t="s">
        <v>636</v>
      </c>
      <c r="F670" s="12" t="s">
        <v>179</v>
      </c>
      <c r="G670" s="12"/>
      <c r="H670" s="12" t="s">
        <v>0</v>
      </c>
      <c r="I670" s="84" t="s">
        <v>0</v>
      </c>
      <c r="J670" s="44" t="e">
        <f>#REF!+J671</f>
        <v>#REF!</v>
      </c>
      <c r="K670" s="28"/>
      <c r="L670" s="16"/>
      <c r="M670" s="23">
        <f>M671</f>
        <v>203016.67</v>
      </c>
      <c r="N670" s="16"/>
      <c r="O670" s="209">
        <f t="shared" si="121"/>
        <v>0</v>
      </c>
    </row>
    <row r="671" spans="1:15">
      <c r="A671" s="19" t="s">
        <v>637</v>
      </c>
      <c r="B671" s="18" t="s">
        <v>141</v>
      </c>
      <c r="C671" s="18" t="s">
        <v>494</v>
      </c>
      <c r="D671" s="18" t="s">
        <v>165</v>
      </c>
      <c r="E671" s="46" t="s">
        <v>636</v>
      </c>
      <c r="F671" s="18" t="s">
        <v>179</v>
      </c>
      <c r="G671" s="18"/>
      <c r="H671" s="18" t="s">
        <v>319</v>
      </c>
      <c r="I671" s="81" t="s">
        <v>0</v>
      </c>
      <c r="J671" s="90">
        <f>J672</f>
        <v>203016.67</v>
      </c>
      <c r="K671" s="28"/>
      <c r="L671" s="16"/>
      <c r="M671" s="16">
        <f t="shared" si="124"/>
        <v>203016.67</v>
      </c>
      <c r="N671" s="16"/>
      <c r="O671" s="208">
        <f t="shared" si="121"/>
        <v>0</v>
      </c>
    </row>
    <row r="672" spans="1:15">
      <c r="A672" s="19" t="s">
        <v>638</v>
      </c>
      <c r="B672" s="18" t="s">
        <v>141</v>
      </c>
      <c r="C672" s="18" t="s">
        <v>494</v>
      </c>
      <c r="D672" s="18" t="s">
        <v>165</v>
      </c>
      <c r="E672" s="46" t="s">
        <v>636</v>
      </c>
      <c r="F672" s="18" t="s">
        <v>179</v>
      </c>
      <c r="G672" s="18"/>
      <c r="H672" s="18">
        <v>346</v>
      </c>
      <c r="I672" s="81" t="s">
        <v>263</v>
      </c>
      <c r="J672" s="90">
        <v>203016.67</v>
      </c>
      <c r="K672" s="28"/>
      <c r="L672" s="16"/>
      <c r="M672" s="16">
        <f t="shared" si="124"/>
        <v>203016.67</v>
      </c>
      <c r="N672" s="16"/>
      <c r="O672" s="208">
        <f t="shared" si="121"/>
        <v>0</v>
      </c>
    </row>
    <row r="673" spans="1:15" s="107" customFormat="1" hidden="1">
      <c r="A673" s="96" t="s">
        <v>639</v>
      </c>
      <c r="B673" s="97"/>
      <c r="C673" s="97"/>
      <c r="D673" s="97"/>
      <c r="E673" s="108"/>
      <c r="F673" s="97"/>
      <c r="G673" s="97"/>
      <c r="H673" s="97"/>
      <c r="I673" s="98"/>
      <c r="J673" s="99">
        <v>203016.67</v>
      </c>
      <c r="K673" s="48"/>
      <c r="L673" s="52"/>
      <c r="M673" s="52">
        <f t="shared" si="124"/>
        <v>203016.67</v>
      </c>
      <c r="N673" s="52"/>
      <c r="O673" s="208">
        <f t="shared" si="121"/>
        <v>0</v>
      </c>
    </row>
    <row r="674" spans="1:15" ht="27">
      <c r="A674" s="86" t="s">
        <v>640</v>
      </c>
      <c r="B674" s="87" t="s">
        <v>141</v>
      </c>
      <c r="C674" s="87" t="s">
        <v>494</v>
      </c>
      <c r="D674" s="87" t="s">
        <v>165</v>
      </c>
      <c r="E674" s="87" t="s">
        <v>641</v>
      </c>
      <c r="F674" s="87" t="s">
        <v>0</v>
      </c>
      <c r="G674" s="87"/>
      <c r="H674" s="87" t="s">
        <v>0</v>
      </c>
      <c r="I674" s="88" t="s">
        <v>0</v>
      </c>
      <c r="J674" s="89">
        <f t="shared" ref="J674:J676" si="127">J675</f>
        <v>738664.29</v>
      </c>
      <c r="K674" s="28"/>
      <c r="L674" s="16"/>
      <c r="M674" s="156">
        <f t="shared" ref="M674:N676" si="128">M675</f>
        <v>738664.29</v>
      </c>
      <c r="N674" s="156">
        <f t="shared" si="128"/>
        <v>181483.91</v>
      </c>
      <c r="O674" s="209">
        <f t="shared" si="121"/>
        <v>24.569200441515861</v>
      </c>
    </row>
    <row r="675" spans="1:15" ht="26">
      <c r="A675" s="85" t="s">
        <v>174</v>
      </c>
      <c r="B675" s="12" t="s">
        <v>141</v>
      </c>
      <c r="C675" s="12" t="s">
        <v>494</v>
      </c>
      <c r="D675" s="12" t="s">
        <v>165</v>
      </c>
      <c r="E675" s="12" t="s">
        <v>641</v>
      </c>
      <c r="F675" s="12" t="s">
        <v>175</v>
      </c>
      <c r="G675" s="12"/>
      <c r="H675" s="12" t="s">
        <v>0</v>
      </c>
      <c r="I675" s="84" t="s">
        <v>0</v>
      </c>
      <c r="J675" s="44">
        <f t="shared" si="127"/>
        <v>738664.29</v>
      </c>
      <c r="K675" s="28"/>
      <c r="L675" s="16"/>
      <c r="M675" s="23">
        <f t="shared" si="128"/>
        <v>738664.29</v>
      </c>
      <c r="N675" s="23">
        <f t="shared" si="128"/>
        <v>181483.91</v>
      </c>
      <c r="O675" s="209">
        <f t="shared" si="121"/>
        <v>24.569200441515861</v>
      </c>
    </row>
    <row r="676" spans="1:15" ht="39">
      <c r="A676" s="85" t="s">
        <v>176</v>
      </c>
      <c r="B676" s="12" t="s">
        <v>141</v>
      </c>
      <c r="C676" s="12" t="s">
        <v>494</v>
      </c>
      <c r="D676" s="12" t="s">
        <v>165</v>
      </c>
      <c r="E676" s="12" t="s">
        <v>641</v>
      </c>
      <c r="F676" s="12" t="s">
        <v>177</v>
      </c>
      <c r="G676" s="12"/>
      <c r="H676" s="12" t="s">
        <v>0</v>
      </c>
      <c r="I676" s="84" t="s">
        <v>0</v>
      </c>
      <c r="J676" s="44">
        <f t="shared" si="127"/>
        <v>738664.29</v>
      </c>
      <c r="K676" s="28"/>
      <c r="L676" s="16"/>
      <c r="M676" s="23">
        <f t="shared" si="128"/>
        <v>738664.29</v>
      </c>
      <c r="N676" s="23">
        <f t="shared" si="128"/>
        <v>181483.91</v>
      </c>
      <c r="O676" s="209">
        <f t="shared" si="121"/>
        <v>24.569200441515861</v>
      </c>
    </row>
    <row r="677" spans="1:15" ht="39">
      <c r="A677" s="13" t="s">
        <v>178</v>
      </c>
      <c r="B677" s="12" t="s">
        <v>141</v>
      </c>
      <c r="C677" s="12" t="s">
        <v>494</v>
      </c>
      <c r="D677" s="12" t="s">
        <v>165</v>
      </c>
      <c r="E677" s="12" t="s">
        <v>641</v>
      </c>
      <c r="F677" s="12" t="s">
        <v>179</v>
      </c>
      <c r="G677" s="12"/>
      <c r="H677" s="12" t="s">
        <v>0</v>
      </c>
      <c r="I677" s="84" t="s">
        <v>0</v>
      </c>
      <c r="J677" s="44">
        <f>J678+J684+J688</f>
        <v>738664.29</v>
      </c>
      <c r="K677" s="28"/>
      <c r="L677" s="16"/>
      <c r="M677" s="23">
        <f>M678+M684+M688</f>
        <v>738664.29</v>
      </c>
      <c r="N677" s="23">
        <f>N678+N684+N688</f>
        <v>181483.91</v>
      </c>
      <c r="O677" s="209">
        <f t="shared" si="121"/>
        <v>24.569200441515861</v>
      </c>
    </row>
    <row r="678" spans="1:15">
      <c r="A678" s="19" t="s">
        <v>213</v>
      </c>
      <c r="B678" s="18" t="s">
        <v>141</v>
      </c>
      <c r="C678" s="18" t="s">
        <v>494</v>
      </c>
      <c r="D678" s="18" t="s">
        <v>165</v>
      </c>
      <c r="E678" s="46" t="s">
        <v>641</v>
      </c>
      <c r="F678" s="18" t="s">
        <v>179</v>
      </c>
      <c r="G678" s="18"/>
      <c r="H678" s="18" t="s">
        <v>642</v>
      </c>
      <c r="I678" s="81" t="s">
        <v>0</v>
      </c>
      <c r="J678" s="90">
        <f>J679</f>
        <v>79539</v>
      </c>
      <c r="K678" s="28"/>
      <c r="L678" s="16"/>
      <c r="M678" s="16">
        <f>M679</f>
        <v>79539</v>
      </c>
      <c r="N678" s="16">
        <f>N679</f>
        <v>42384.75</v>
      </c>
      <c r="O678" s="208">
        <f t="shared" si="121"/>
        <v>53.288009655640636</v>
      </c>
    </row>
    <row r="679" spans="1:15">
      <c r="A679" s="19" t="s">
        <v>214</v>
      </c>
      <c r="B679" s="18" t="s">
        <v>141</v>
      </c>
      <c r="C679" s="18" t="s">
        <v>494</v>
      </c>
      <c r="D679" s="18" t="s">
        <v>165</v>
      </c>
      <c r="E679" s="46" t="s">
        <v>641</v>
      </c>
      <c r="F679" s="18" t="s">
        <v>179</v>
      </c>
      <c r="G679" s="18"/>
      <c r="H679" s="18" t="s">
        <v>642</v>
      </c>
      <c r="I679" s="81" t="s">
        <v>643</v>
      </c>
      <c r="J679" s="90">
        <f>SUM(J680:J683)</f>
        <v>79539</v>
      </c>
      <c r="K679" s="28"/>
      <c r="L679" s="16"/>
      <c r="M679" s="16">
        <f>SUM(M680:M683)</f>
        <v>79539</v>
      </c>
      <c r="N679" s="16">
        <f>SUM(N680:N683)</f>
        <v>42384.75</v>
      </c>
      <c r="O679" s="208">
        <f t="shared" si="121"/>
        <v>53.288009655640636</v>
      </c>
    </row>
    <row r="680" spans="1:15" s="185" customFormat="1" hidden="1">
      <c r="A680" s="96" t="s">
        <v>644</v>
      </c>
      <c r="B680" s="97"/>
      <c r="C680" s="97"/>
      <c r="D680" s="97"/>
      <c r="E680" s="97"/>
      <c r="F680" s="97"/>
      <c r="G680" s="97"/>
      <c r="H680" s="97"/>
      <c r="I680" s="98"/>
      <c r="J680" s="99">
        <v>30000</v>
      </c>
      <c r="K680" s="48"/>
      <c r="L680" s="52"/>
      <c r="M680" s="52">
        <f t="shared" si="124"/>
        <v>30000</v>
      </c>
      <c r="N680" s="52">
        <v>30000</v>
      </c>
      <c r="O680" s="208">
        <f t="shared" si="121"/>
        <v>100</v>
      </c>
    </row>
    <row r="681" spans="1:15" s="185" customFormat="1" hidden="1">
      <c r="A681" s="96" t="s">
        <v>645</v>
      </c>
      <c r="B681" s="97"/>
      <c r="C681" s="97"/>
      <c r="D681" s="97"/>
      <c r="E681" s="97"/>
      <c r="F681" s="97"/>
      <c r="G681" s="97"/>
      <c r="H681" s="97"/>
      <c r="I681" s="98"/>
      <c r="J681" s="99">
        <v>12384.75</v>
      </c>
      <c r="K681" s="48"/>
      <c r="L681" s="52"/>
      <c r="M681" s="52">
        <f t="shared" si="124"/>
        <v>12384.75</v>
      </c>
      <c r="N681" s="52">
        <v>12384.75</v>
      </c>
      <c r="O681" s="208">
        <f t="shared" si="121"/>
        <v>100</v>
      </c>
    </row>
    <row r="682" spans="1:15" s="185" customFormat="1" hidden="1">
      <c r="A682" s="96" t="s">
        <v>646</v>
      </c>
      <c r="B682" s="97"/>
      <c r="C682" s="97"/>
      <c r="D682" s="97"/>
      <c r="E682" s="97"/>
      <c r="F682" s="97"/>
      <c r="G682" s="97"/>
      <c r="H682" s="97"/>
      <c r="I682" s="98"/>
      <c r="J682" s="99">
        <v>12384.75</v>
      </c>
      <c r="K682" s="48"/>
      <c r="L682" s="52"/>
      <c r="M682" s="52">
        <f t="shared" si="124"/>
        <v>12384.75</v>
      </c>
      <c r="N682" s="52"/>
      <c r="O682" s="208">
        <f t="shared" si="121"/>
        <v>0</v>
      </c>
    </row>
    <row r="683" spans="1:15" s="185" customFormat="1" hidden="1">
      <c r="A683" s="96" t="s">
        <v>647</v>
      </c>
      <c r="B683" s="97"/>
      <c r="C683" s="97"/>
      <c r="D683" s="97"/>
      <c r="E683" s="97"/>
      <c r="F683" s="97"/>
      <c r="G683" s="97"/>
      <c r="H683" s="97"/>
      <c r="I683" s="98"/>
      <c r="J683" s="99">
        <v>24769.5</v>
      </c>
      <c r="K683" s="48"/>
      <c r="L683" s="52"/>
      <c r="M683" s="52">
        <f t="shared" si="124"/>
        <v>24769.5</v>
      </c>
      <c r="N683" s="52"/>
      <c r="O683" s="208">
        <f t="shared" si="121"/>
        <v>0</v>
      </c>
    </row>
    <row r="684" spans="1:15">
      <c r="A684" s="19" t="s">
        <v>368</v>
      </c>
      <c r="B684" s="18" t="s">
        <v>141</v>
      </c>
      <c r="C684" s="18" t="s">
        <v>494</v>
      </c>
      <c r="D684" s="18" t="s">
        <v>165</v>
      </c>
      <c r="E684" s="46" t="s">
        <v>641</v>
      </c>
      <c r="F684" s="18" t="s">
        <v>179</v>
      </c>
      <c r="G684" s="18"/>
      <c r="H684" s="18" t="s">
        <v>232</v>
      </c>
      <c r="I684" s="81" t="s">
        <v>0</v>
      </c>
      <c r="J684" s="90">
        <f>J685</f>
        <v>498118.41000000003</v>
      </c>
      <c r="K684" s="28"/>
      <c r="L684" s="16"/>
      <c r="M684" s="16">
        <f>M685</f>
        <v>498118.41000000003</v>
      </c>
      <c r="N684" s="16">
        <f>N685</f>
        <v>46210.97</v>
      </c>
      <c r="O684" s="208">
        <f t="shared" si="121"/>
        <v>9.2771054175652736</v>
      </c>
    </row>
    <row r="685" spans="1:15" ht="26">
      <c r="A685" s="19" t="s">
        <v>533</v>
      </c>
      <c r="B685" s="18" t="s">
        <v>141</v>
      </c>
      <c r="C685" s="18" t="s">
        <v>494</v>
      </c>
      <c r="D685" s="18" t="s">
        <v>165</v>
      </c>
      <c r="E685" s="46" t="s">
        <v>641</v>
      </c>
      <c r="F685" s="18" t="s">
        <v>179</v>
      </c>
      <c r="G685" s="18"/>
      <c r="H685" s="18" t="s">
        <v>232</v>
      </c>
      <c r="I685" s="81" t="s">
        <v>648</v>
      </c>
      <c r="J685" s="90">
        <f>SUM(J686:J687)</f>
        <v>498118.41000000003</v>
      </c>
      <c r="K685" s="28"/>
      <c r="L685" s="16"/>
      <c r="M685" s="16">
        <f>SUM(M686:M687)</f>
        <v>498118.41000000003</v>
      </c>
      <c r="N685" s="16">
        <f>SUM(N686:N687)</f>
        <v>46210.97</v>
      </c>
      <c r="O685" s="208">
        <f t="shared" si="121"/>
        <v>9.2771054175652736</v>
      </c>
    </row>
    <row r="686" spans="1:15" s="107" customFormat="1" hidden="1">
      <c r="A686" s="96" t="s">
        <v>649</v>
      </c>
      <c r="B686" s="97"/>
      <c r="C686" s="97"/>
      <c r="D686" s="97"/>
      <c r="E686" s="108"/>
      <c r="F686" s="97"/>
      <c r="G686" s="97"/>
      <c r="H686" s="97"/>
      <c r="I686" s="98"/>
      <c r="J686" s="99">
        <v>464773.2</v>
      </c>
      <c r="K686" s="48"/>
      <c r="L686" s="52"/>
      <c r="M686" s="52">
        <f t="shared" si="124"/>
        <v>464773.2</v>
      </c>
      <c r="N686" s="52">
        <v>12865.76</v>
      </c>
      <c r="O686" s="208">
        <f t="shared" si="121"/>
        <v>2.7681802651271634</v>
      </c>
    </row>
    <row r="687" spans="1:15" s="107" customFormat="1" hidden="1">
      <c r="A687" s="96" t="s">
        <v>650</v>
      </c>
      <c r="B687" s="97"/>
      <c r="C687" s="97"/>
      <c r="D687" s="97"/>
      <c r="E687" s="108"/>
      <c r="F687" s="97"/>
      <c r="G687" s="97"/>
      <c r="H687" s="97"/>
      <c r="I687" s="98"/>
      <c r="J687" s="99">
        <v>33345.21</v>
      </c>
      <c r="K687" s="48"/>
      <c r="L687" s="52"/>
      <c r="M687" s="52">
        <f t="shared" si="124"/>
        <v>33345.21</v>
      </c>
      <c r="N687" s="52">
        <v>33345.21</v>
      </c>
      <c r="O687" s="208">
        <f t="shared" si="121"/>
        <v>100</v>
      </c>
    </row>
    <row r="688" spans="1:15">
      <c r="A688" s="19" t="s">
        <v>294</v>
      </c>
      <c r="B688" s="18" t="s">
        <v>141</v>
      </c>
      <c r="C688" s="18" t="s">
        <v>494</v>
      </c>
      <c r="D688" s="18" t="s">
        <v>165</v>
      </c>
      <c r="E688" s="46" t="s">
        <v>641</v>
      </c>
      <c r="F688" s="18" t="s">
        <v>179</v>
      </c>
      <c r="G688" s="18"/>
      <c r="H688" s="18" t="s">
        <v>180</v>
      </c>
      <c r="I688" s="81" t="s">
        <v>0</v>
      </c>
      <c r="J688" s="90">
        <f>J689</f>
        <v>161006.88</v>
      </c>
      <c r="K688" s="28"/>
      <c r="L688" s="16"/>
      <c r="M688" s="16">
        <f>M689</f>
        <v>161006.88</v>
      </c>
      <c r="N688" s="16">
        <f>N689</f>
        <v>92888.19</v>
      </c>
      <c r="O688" s="208">
        <f t="shared" si="121"/>
        <v>57.692062600057838</v>
      </c>
    </row>
    <row r="689" spans="1:15">
      <c r="A689" s="19" t="s">
        <v>305</v>
      </c>
      <c r="B689" s="18" t="s">
        <v>141</v>
      </c>
      <c r="C689" s="18" t="s">
        <v>494</v>
      </c>
      <c r="D689" s="18" t="s">
        <v>165</v>
      </c>
      <c r="E689" s="46" t="s">
        <v>641</v>
      </c>
      <c r="F689" s="18" t="s">
        <v>179</v>
      </c>
      <c r="G689" s="18"/>
      <c r="H689" s="18" t="s">
        <v>180</v>
      </c>
      <c r="I689" s="81" t="s">
        <v>306</v>
      </c>
      <c r="J689" s="90">
        <f>SUM(J690:J694)</f>
        <v>161006.88</v>
      </c>
      <c r="K689" s="28"/>
      <c r="L689" s="16"/>
      <c r="M689" s="16">
        <f>SUM(M690:M694)</f>
        <v>161006.88</v>
      </c>
      <c r="N689" s="16">
        <f>SUM(N690:N694)</f>
        <v>92888.19</v>
      </c>
      <c r="O689" s="208">
        <f t="shared" si="121"/>
        <v>57.692062600057838</v>
      </c>
    </row>
    <row r="690" spans="1:15" s="185" customFormat="1" hidden="1">
      <c r="A690" s="96" t="s">
        <v>651</v>
      </c>
      <c r="B690" s="97"/>
      <c r="C690" s="97"/>
      <c r="D690" s="97"/>
      <c r="E690" s="97"/>
      <c r="F690" s="97"/>
      <c r="G690" s="97"/>
      <c r="H690" s="97"/>
      <c r="I690" s="98"/>
      <c r="J690" s="99">
        <v>35090.980000000003</v>
      </c>
      <c r="K690" s="48"/>
      <c r="L690" s="52"/>
      <c r="M690" s="52">
        <f t="shared" si="124"/>
        <v>35090.980000000003</v>
      </c>
      <c r="N690" s="52">
        <v>35090.980000000003</v>
      </c>
      <c r="O690" s="208">
        <f t="shared" si="121"/>
        <v>100</v>
      </c>
    </row>
    <row r="691" spans="1:15" s="185" customFormat="1" hidden="1">
      <c r="A691" s="96" t="s">
        <v>652</v>
      </c>
      <c r="B691" s="97"/>
      <c r="C691" s="97"/>
      <c r="D691" s="97"/>
      <c r="E691" s="97"/>
      <c r="F691" s="97"/>
      <c r="G691" s="97"/>
      <c r="H691" s="97"/>
      <c r="I691" s="98"/>
      <c r="J691" s="99">
        <v>35090.980000000003</v>
      </c>
      <c r="K691" s="48"/>
      <c r="L691" s="52"/>
      <c r="M691" s="52">
        <f t="shared" si="124"/>
        <v>35090.980000000003</v>
      </c>
      <c r="N691" s="52">
        <v>35090.980000000003</v>
      </c>
      <c r="O691" s="208">
        <f t="shared" si="121"/>
        <v>100</v>
      </c>
    </row>
    <row r="692" spans="1:15" s="185" customFormat="1" hidden="1">
      <c r="A692" s="96" t="s">
        <v>653</v>
      </c>
      <c r="B692" s="97"/>
      <c r="C692" s="97"/>
      <c r="D692" s="97"/>
      <c r="E692" s="97"/>
      <c r="F692" s="97"/>
      <c r="G692" s="97"/>
      <c r="H692" s="97"/>
      <c r="I692" s="98"/>
      <c r="J692" s="99">
        <v>22706.23</v>
      </c>
      <c r="K692" s="48"/>
      <c r="L692" s="52"/>
      <c r="M692" s="52">
        <f t="shared" si="124"/>
        <v>22706.23</v>
      </c>
      <c r="N692" s="52">
        <v>22706.23</v>
      </c>
      <c r="O692" s="208">
        <f t="shared" si="121"/>
        <v>100</v>
      </c>
    </row>
    <row r="693" spans="1:15" s="185" customFormat="1" hidden="1">
      <c r="A693" s="96" t="s">
        <v>654</v>
      </c>
      <c r="B693" s="97"/>
      <c r="C693" s="97"/>
      <c r="D693" s="97"/>
      <c r="E693" s="97"/>
      <c r="F693" s="97"/>
      <c r="G693" s="97"/>
      <c r="H693" s="97"/>
      <c r="I693" s="98"/>
      <c r="J693" s="99">
        <v>22706.23</v>
      </c>
      <c r="K693" s="48"/>
      <c r="L693" s="52"/>
      <c r="M693" s="52">
        <f t="shared" si="124"/>
        <v>22706.23</v>
      </c>
      <c r="N693" s="52"/>
      <c r="O693" s="208">
        <f t="shared" si="121"/>
        <v>0</v>
      </c>
    </row>
    <row r="694" spans="1:15" s="185" customFormat="1" hidden="1">
      <c r="A694" s="96" t="s">
        <v>655</v>
      </c>
      <c r="B694" s="97"/>
      <c r="C694" s="97"/>
      <c r="D694" s="97"/>
      <c r="E694" s="97"/>
      <c r="F694" s="97"/>
      <c r="G694" s="97"/>
      <c r="H694" s="97"/>
      <c r="I694" s="98"/>
      <c r="J694" s="99">
        <v>45412.46</v>
      </c>
      <c r="K694" s="48"/>
      <c r="L694" s="52"/>
      <c r="M694" s="16">
        <f t="shared" si="124"/>
        <v>45412.46</v>
      </c>
      <c r="N694" s="52"/>
      <c r="O694" s="208">
        <f t="shared" si="121"/>
        <v>0</v>
      </c>
    </row>
    <row r="695" spans="1:15">
      <c r="A695" s="86" t="s">
        <v>656</v>
      </c>
      <c r="B695" s="87" t="s">
        <v>141</v>
      </c>
      <c r="C695" s="87" t="s">
        <v>494</v>
      </c>
      <c r="D695" s="87" t="s">
        <v>165</v>
      </c>
      <c r="E695" s="87" t="s">
        <v>657</v>
      </c>
      <c r="F695" s="87" t="s">
        <v>0</v>
      </c>
      <c r="G695" s="87"/>
      <c r="H695" s="87" t="s">
        <v>0</v>
      </c>
      <c r="I695" s="88" t="s">
        <v>0</v>
      </c>
      <c r="J695" s="89" t="e">
        <f t="shared" ref="J695:J697" si="129">J696</f>
        <v>#REF!</v>
      </c>
      <c r="K695" s="28"/>
      <c r="L695" s="16"/>
      <c r="M695" s="156">
        <f t="shared" ref="M695:N698" si="130">M696</f>
        <v>5154266.91</v>
      </c>
      <c r="N695" s="156">
        <f t="shared" si="130"/>
        <v>2148535.83</v>
      </c>
      <c r="O695" s="209">
        <f t="shared" si="121"/>
        <v>41.684605541702538</v>
      </c>
    </row>
    <row r="696" spans="1:15" ht="26">
      <c r="A696" s="85" t="s">
        <v>174</v>
      </c>
      <c r="B696" s="12" t="s">
        <v>141</v>
      </c>
      <c r="C696" s="12" t="s">
        <v>494</v>
      </c>
      <c r="D696" s="12" t="s">
        <v>165</v>
      </c>
      <c r="E696" s="12" t="s">
        <v>657</v>
      </c>
      <c r="F696" s="12" t="s">
        <v>175</v>
      </c>
      <c r="G696" s="12"/>
      <c r="H696" s="12" t="s">
        <v>0</v>
      </c>
      <c r="I696" s="84" t="s">
        <v>0</v>
      </c>
      <c r="J696" s="44" t="e">
        <f t="shared" si="129"/>
        <v>#REF!</v>
      </c>
      <c r="K696" s="28"/>
      <c r="L696" s="16"/>
      <c r="M696" s="23">
        <f t="shared" si="130"/>
        <v>5154266.91</v>
      </c>
      <c r="N696" s="23">
        <f t="shared" si="130"/>
        <v>2148535.83</v>
      </c>
      <c r="O696" s="209">
        <f t="shared" si="121"/>
        <v>41.684605541702538</v>
      </c>
    </row>
    <row r="697" spans="1:15" ht="39">
      <c r="A697" s="85" t="s">
        <v>176</v>
      </c>
      <c r="B697" s="12" t="s">
        <v>141</v>
      </c>
      <c r="C697" s="12" t="s">
        <v>494</v>
      </c>
      <c r="D697" s="12" t="s">
        <v>165</v>
      </c>
      <c r="E697" s="12" t="s">
        <v>657</v>
      </c>
      <c r="F697" s="12" t="s">
        <v>177</v>
      </c>
      <c r="G697" s="12"/>
      <c r="H697" s="12" t="s">
        <v>0</v>
      </c>
      <c r="I697" s="84" t="s">
        <v>0</v>
      </c>
      <c r="J697" s="44" t="e">
        <f t="shared" si="129"/>
        <v>#REF!</v>
      </c>
      <c r="K697" s="28"/>
      <c r="L697" s="16"/>
      <c r="M697" s="23">
        <f t="shared" si="130"/>
        <v>5154266.91</v>
      </c>
      <c r="N697" s="23">
        <f t="shared" si="130"/>
        <v>2148535.83</v>
      </c>
      <c r="O697" s="209">
        <f t="shared" si="121"/>
        <v>41.684605541702538</v>
      </c>
    </row>
    <row r="698" spans="1:15" ht="39">
      <c r="A698" s="13" t="s">
        <v>178</v>
      </c>
      <c r="B698" s="12" t="s">
        <v>141</v>
      </c>
      <c r="C698" s="12" t="s">
        <v>494</v>
      </c>
      <c r="D698" s="12" t="s">
        <v>165</v>
      </c>
      <c r="E698" s="12" t="s">
        <v>657</v>
      </c>
      <c r="F698" s="12" t="s">
        <v>179</v>
      </c>
      <c r="G698" s="12"/>
      <c r="H698" s="12" t="s">
        <v>0</v>
      </c>
      <c r="I698" s="84" t="s">
        <v>0</v>
      </c>
      <c r="J698" s="44" t="e">
        <f>J699+#REF!</f>
        <v>#REF!</v>
      </c>
      <c r="K698" s="28"/>
      <c r="L698" s="16"/>
      <c r="M698" s="23">
        <f t="shared" si="130"/>
        <v>5154266.91</v>
      </c>
      <c r="N698" s="23">
        <f t="shared" si="130"/>
        <v>2148535.83</v>
      </c>
      <c r="O698" s="209">
        <f t="shared" si="121"/>
        <v>41.684605541702538</v>
      </c>
    </row>
    <row r="699" spans="1:15">
      <c r="A699" s="19" t="s">
        <v>368</v>
      </c>
      <c r="B699" s="18" t="s">
        <v>141</v>
      </c>
      <c r="C699" s="18" t="s">
        <v>494</v>
      </c>
      <c r="D699" s="18" t="s">
        <v>165</v>
      </c>
      <c r="E699" s="46" t="s">
        <v>657</v>
      </c>
      <c r="F699" s="18" t="s">
        <v>179</v>
      </c>
      <c r="G699" s="18"/>
      <c r="H699" s="18" t="s">
        <v>232</v>
      </c>
      <c r="I699" s="81" t="s">
        <v>0</v>
      </c>
      <c r="J699" s="90">
        <f>J700+J707</f>
        <v>5154266.91</v>
      </c>
      <c r="K699" s="28"/>
      <c r="L699" s="16"/>
      <c r="M699" s="16">
        <f>M700+M707</f>
        <v>5154266.91</v>
      </c>
      <c r="N699" s="16">
        <f>N700+N707</f>
        <v>2148535.83</v>
      </c>
      <c r="O699" s="208">
        <f t="shared" si="121"/>
        <v>41.684605541702538</v>
      </c>
    </row>
    <row r="700" spans="1:15" ht="26">
      <c r="A700" s="19" t="s">
        <v>533</v>
      </c>
      <c r="B700" s="18" t="s">
        <v>141</v>
      </c>
      <c r="C700" s="18" t="s">
        <v>494</v>
      </c>
      <c r="D700" s="18" t="s">
        <v>165</v>
      </c>
      <c r="E700" s="46" t="s">
        <v>657</v>
      </c>
      <c r="F700" s="18" t="s">
        <v>179</v>
      </c>
      <c r="G700" s="18"/>
      <c r="H700" s="18" t="s">
        <v>232</v>
      </c>
      <c r="I700" s="81" t="s">
        <v>648</v>
      </c>
      <c r="J700" s="90">
        <f>SUM(J701:J706)</f>
        <v>1085569.71</v>
      </c>
      <c r="K700" s="28"/>
      <c r="L700" s="16"/>
      <c r="M700" s="16">
        <f>SUM(M701:M706)</f>
        <v>1085569.71</v>
      </c>
      <c r="N700" s="16">
        <f>SUM(N701:N706)</f>
        <v>1085569.71</v>
      </c>
      <c r="O700" s="208">
        <f t="shared" si="121"/>
        <v>100</v>
      </c>
    </row>
    <row r="701" spans="1:15" hidden="1">
      <c r="A701" s="96" t="s">
        <v>658</v>
      </c>
      <c r="B701" s="97"/>
      <c r="C701" s="97"/>
      <c r="D701" s="97"/>
      <c r="E701" s="97"/>
      <c r="F701" s="97"/>
      <c r="G701" s="97"/>
      <c r="H701" s="97"/>
      <c r="I701" s="98"/>
      <c r="J701" s="99">
        <v>82638</v>
      </c>
      <c r="K701" s="28"/>
      <c r="L701" s="16"/>
      <c r="M701" s="52">
        <f t="shared" si="124"/>
        <v>82638</v>
      </c>
      <c r="N701" s="52">
        <v>82638</v>
      </c>
      <c r="O701" s="208">
        <f t="shared" si="121"/>
        <v>100</v>
      </c>
    </row>
    <row r="702" spans="1:15" hidden="1">
      <c r="A702" s="96" t="s">
        <v>659</v>
      </c>
      <c r="B702" s="97"/>
      <c r="C702" s="97"/>
      <c r="D702" s="97"/>
      <c r="E702" s="97"/>
      <c r="F702" s="97"/>
      <c r="G702" s="97"/>
      <c r="H702" s="97"/>
      <c r="I702" s="98"/>
      <c r="J702" s="99">
        <v>81890.399999999994</v>
      </c>
      <c r="K702" s="28"/>
      <c r="L702" s="16"/>
      <c r="M702" s="52">
        <f t="shared" si="124"/>
        <v>81890.399999999994</v>
      </c>
      <c r="N702" s="52">
        <v>81890.399999999994</v>
      </c>
      <c r="O702" s="208">
        <f t="shared" si="121"/>
        <v>100</v>
      </c>
    </row>
    <row r="703" spans="1:15" ht="26" hidden="1">
      <c r="A703" s="96" t="s">
        <v>660</v>
      </c>
      <c r="B703" s="97"/>
      <c r="C703" s="97"/>
      <c r="D703" s="97"/>
      <c r="E703" s="97"/>
      <c r="F703" s="97"/>
      <c r="G703" s="97"/>
      <c r="H703" s="97"/>
      <c r="I703" s="98"/>
      <c r="J703" s="99">
        <v>56362.8</v>
      </c>
      <c r="K703" s="28"/>
      <c r="L703" s="16"/>
      <c r="M703" s="52">
        <f t="shared" si="124"/>
        <v>56362.8</v>
      </c>
      <c r="N703" s="52">
        <v>56362.8</v>
      </c>
      <c r="O703" s="208">
        <f t="shared" si="121"/>
        <v>100</v>
      </c>
    </row>
    <row r="704" spans="1:15" hidden="1">
      <c r="A704" s="96" t="s">
        <v>661</v>
      </c>
      <c r="B704" s="97"/>
      <c r="C704" s="97"/>
      <c r="D704" s="97"/>
      <c r="E704" s="97"/>
      <c r="F704" s="97"/>
      <c r="G704" s="97"/>
      <c r="H704" s="97"/>
      <c r="I704" s="98"/>
      <c r="J704" s="99">
        <v>88310.399999999994</v>
      </c>
      <c r="K704" s="28"/>
      <c r="L704" s="16"/>
      <c r="M704" s="52">
        <f t="shared" si="124"/>
        <v>88310.399999999994</v>
      </c>
      <c r="N704" s="52">
        <v>88310.399999999994</v>
      </c>
      <c r="O704" s="208">
        <f t="shared" si="121"/>
        <v>100</v>
      </c>
    </row>
    <row r="705" spans="1:15" hidden="1">
      <c r="A705" s="96" t="s">
        <v>662</v>
      </c>
      <c r="B705" s="97"/>
      <c r="C705" s="97"/>
      <c r="D705" s="97"/>
      <c r="E705" s="97"/>
      <c r="F705" s="97"/>
      <c r="G705" s="97"/>
      <c r="H705" s="97"/>
      <c r="I705" s="98"/>
      <c r="J705" s="99">
        <v>369974.1</v>
      </c>
      <c r="K705" s="28"/>
      <c r="L705" s="16"/>
      <c r="M705" s="52">
        <f t="shared" si="124"/>
        <v>369974.1</v>
      </c>
      <c r="N705" s="52">
        <v>369974.1</v>
      </c>
      <c r="O705" s="208">
        <f t="shared" si="121"/>
        <v>100</v>
      </c>
    </row>
    <row r="706" spans="1:15" hidden="1">
      <c r="A706" s="96" t="s">
        <v>663</v>
      </c>
      <c r="B706" s="97"/>
      <c r="C706" s="97"/>
      <c r="D706" s="97"/>
      <c r="E706" s="97"/>
      <c r="F706" s="97"/>
      <c r="G706" s="97"/>
      <c r="H706" s="97"/>
      <c r="I706" s="98"/>
      <c r="J706" s="99">
        <v>406394.01</v>
      </c>
      <c r="K706" s="28"/>
      <c r="L706" s="16"/>
      <c r="M706" s="52">
        <f t="shared" si="124"/>
        <v>406394.01</v>
      </c>
      <c r="N706" s="52">
        <v>406394.01</v>
      </c>
      <c r="O706" s="208">
        <f t="shared" si="121"/>
        <v>100</v>
      </c>
    </row>
    <row r="707" spans="1:15">
      <c r="A707" s="19" t="s">
        <v>392</v>
      </c>
      <c r="B707" s="18" t="s">
        <v>141</v>
      </c>
      <c r="C707" s="18" t="s">
        <v>494</v>
      </c>
      <c r="D707" s="18" t="s">
        <v>165</v>
      </c>
      <c r="E707" s="46" t="s">
        <v>657</v>
      </c>
      <c r="F707" s="18" t="s">
        <v>179</v>
      </c>
      <c r="G707" s="18"/>
      <c r="H707" s="18" t="s">
        <v>232</v>
      </c>
      <c r="I707" s="81">
        <v>1129</v>
      </c>
      <c r="J707" s="90">
        <f>SUM(J708:J709)</f>
        <v>4068697.1999999997</v>
      </c>
      <c r="K707" s="28"/>
      <c r="L707" s="16"/>
      <c r="M707" s="16">
        <f>SUM(M708:M709)</f>
        <v>4068697.1999999997</v>
      </c>
      <c r="N707" s="16">
        <f>SUM(N708:N709)</f>
        <v>1062966.1199999999</v>
      </c>
      <c r="O707" s="208">
        <f t="shared" si="121"/>
        <v>26.125466402365848</v>
      </c>
    </row>
    <row r="708" spans="1:15" ht="26" hidden="1">
      <c r="A708" s="96" t="s">
        <v>664</v>
      </c>
      <c r="B708" s="97"/>
      <c r="C708" s="97"/>
      <c r="D708" s="97"/>
      <c r="E708" s="97"/>
      <c r="F708" s="97"/>
      <c r="G708" s="97"/>
      <c r="H708" s="97"/>
      <c r="I708" s="98"/>
      <c r="J708" s="99">
        <v>1548164.4</v>
      </c>
      <c r="K708" s="28"/>
      <c r="L708" s="16"/>
      <c r="M708" s="52">
        <f t="shared" si="124"/>
        <v>1548164.4</v>
      </c>
      <c r="N708" s="52">
        <v>312203.53999999998</v>
      </c>
      <c r="O708" s="208">
        <f t="shared" si="121"/>
        <v>20.166045673185611</v>
      </c>
    </row>
    <row r="709" spans="1:15" ht="26" hidden="1">
      <c r="A709" s="96" t="s">
        <v>665</v>
      </c>
      <c r="B709" s="97"/>
      <c r="C709" s="97"/>
      <c r="D709" s="97"/>
      <c r="E709" s="97"/>
      <c r="F709" s="97"/>
      <c r="G709" s="97"/>
      <c r="H709" s="97"/>
      <c r="I709" s="98"/>
      <c r="J709" s="99">
        <v>2520532.7999999998</v>
      </c>
      <c r="K709" s="28"/>
      <c r="L709" s="16"/>
      <c r="M709" s="52">
        <f t="shared" si="124"/>
        <v>2520532.7999999998</v>
      </c>
      <c r="N709" s="52">
        <v>750762.58</v>
      </c>
      <c r="O709" s="208">
        <f t="shared" si="121"/>
        <v>29.785868289434681</v>
      </c>
    </row>
    <row r="710" spans="1:15" s="185" customFormat="1" ht="40.5">
      <c r="A710" s="123" t="s">
        <v>666</v>
      </c>
      <c r="B710" s="122" t="s">
        <v>141</v>
      </c>
      <c r="C710" s="122" t="s">
        <v>494</v>
      </c>
      <c r="D710" s="122" t="s">
        <v>165</v>
      </c>
      <c r="E710" s="87" t="s">
        <v>667</v>
      </c>
      <c r="F710" s="122"/>
      <c r="G710" s="122"/>
      <c r="H710" s="122"/>
      <c r="I710" s="130"/>
      <c r="J710" s="131">
        <f t="shared" ref="J710:M712" si="131">J711</f>
        <v>1058450.26</v>
      </c>
      <c r="K710" s="131">
        <f t="shared" si="131"/>
        <v>0</v>
      </c>
      <c r="L710" s="131">
        <f t="shared" si="131"/>
        <v>0</v>
      </c>
      <c r="M710" s="131">
        <f t="shared" si="131"/>
        <v>1058450.26</v>
      </c>
      <c r="N710" s="52"/>
      <c r="O710" s="209">
        <f t="shared" si="121"/>
        <v>0</v>
      </c>
    </row>
    <row r="711" spans="1:15" ht="26">
      <c r="A711" s="85" t="s">
        <v>174</v>
      </c>
      <c r="B711" s="92" t="s">
        <v>141</v>
      </c>
      <c r="C711" s="92" t="s">
        <v>494</v>
      </c>
      <c r="D711" s="92" t="s">
        <v>165</v>
      </c>
      <c r="E711" s="12" t="s">
        <v>667</v>
      </c>
      <c r="F711" s="92">
        <v>200</v>
      </c>
      <c r="G711" s="92"/>
      <c r="H711" s="92"/>
      <c r="I711" s="94"/>
      <c r="J711" s="66">
        <f t="shared" si="131"/>
        <v>1058450.26</v>
      </c>
      <c r="K711" s="66">
        <f t="shared" si="131"/>
        <v>0</v>
      </c>
      <c r="L711" s="66">
        <f t="shared" si="131"/>
        <v>0</v>
      </c>
      <c r="M711" s="66">
        <f t="shared" si="131"/>
        <v>1058450.26</v>
      </c>
      <c r="N711" s="16"/>
      <c r="O711" s="209">
        <f t="shared" si="121"/>
        <v>0</v>
      </c>
    </row>
    <row r="712" spans="1:15" ht="39">
      <c r="A712" s="85" t="s">
        <v>176</v>
      </c>
      <c r="B712" s="92" t="s">
        <v>141</v>
      </c>
      <c r="C712" s="92" t="s">
        <v>494</v>
      </c>
      <c r="D712" s="92" t="s">
        <v>165</v>
      </c>
      <c r="E712" s="12" t="s">
        <v>667</v>
      </c>
      <c r="F712" s="92">
        <v>240</v>
      </c>
      <c r="G712" s="92"/>
      <c r="H712" s="92"/>
      <c r="I712" s="94"/>
      <c r="J712" s="66">
        <f t="shared" si="131"/>
        <v>1058450.26</v>
      </c>
      <c r="K712" s="66">
        <f t="shared" si="131"/>
        <v>0</v>
      </c>
      <c r="L712" s="66">
        <f t="shared" si="131"/>
        <v>0</v>
      </c>
      <c r="M712" s="66">
        <f t="shared" si="131"/>
        <v>1058450.26</v>
      </c>
      <c r="N712" s="16"/>
      <c r="O712" s="209">
        <f t="shared" si="121"/>
        <v>0</v>
      </c>
    </row>
    <row r="713" spans="1:15" ht="39">
      <c r="A713" s="13" t="s">
        <v>178</v>
      </c>
      <c r="B713" s="92" t="s">
        <v>141</v>
      </c>
      <c r="C713" s="92" t="s">
        <v>494</v>
      </c>
      <c r="D713" s="92" t="s">
        <v>165</v>
      </c>
      <c r="E713" s="12" t="s">
        <v>667</v>
      </c>
      <c r="F713" s="92">
        <v>244</v>
      </c>
      <c r="G713" s="92"/>
      <c r="H713" s="92"/>
      <c r="I713" s="94"/>
      <c r="J713" s="66">
        <f>J714+J717+J723</f>
        <v>1058450.26</v>
      </c>
      <c r="K713" s="66">
        <f>K714+K717+K723</f>
        <v>0</v>
      </c>
      <c r="L713" s="66">
        <f>L714+L717+L723</f>
        <v>0</v>
      </c>
      <c r="M713" s="66">
        <f>M714+M717+M723</f>
        <v>1058450.26</v>
      </c>
      <c r="N713" s="16"/>
      <c r="O713" s="209">
        <f t="shared" si="121"/>
        <v>0</v>
      </c>
    </row>
    <row r="714" spans="1:15">
      <c r="A714" s="47" t="s">
        <v>213</v>
      </c>
      <c r="B714" s="18" t="s">
        <v>141</v>
      </c>
      <c r="C714" s="18" t="s">
        <v>494</v>
      </c>
      <c r="D714" s="18" t="s">
        <v>165</v>
      </c>
      <c r="E714" s="46" t="s">
        <v>667</v>
      </c>
      <c r="F714" s="18">
        <v>244</v>
      </c>
      <c r="G714" s="18"/>
      <c r="H714" s="18">
        <v>222</v>
      </c>
      <c r="I714" s="81"/>
      <c r="J714" s="90">
        <f>J715</f>
        <v>52598.32</v>
      </c>
      <c r="K714" s="28"/>
      <c r="L714" s="16"/>
      <c r="M714" s="16">
        <f t="shared" ref="M714:M725" si="132">J714+L714</f>
        <v>52598.32</v>
      </c>
      <c r="N714" s="16"/>
      <c r="O714" s="208">
        <f t="shared" ref="O714:O777" si="133">N714/M714*100</f>
        <v>0</v>
      </c>
    </row>
    <row r="715" spans="1:15">
      <c r="A715" s="47" t="s">
        <v>214</v>
      </c>
      <c r="B715" s="18" t="s">
        <v>141</v>
      </c>
      <c r="C715" s="18" t="s">
        <v>494</v>
      </c>
      <c r="D715" s="18" t="s">
        <v>165</v>
      </c>
      <c r="E715" s="46" t="s">
        <v>667</v>
      </c>
      <c r="F715" s="18">
        <v>244</v>
      </c>
      <c r="G715" s="18"/>
      <c r="H715" s="18">
        <v>222</v>
      </c>
      <c r="I715" s="81">
        <v>1125</v>
      </c>
      <c r="J715" s="90">
        <f>J716</f>
        <v>52598.32</v>
      </c>
      <c r="K715" s="28"/>
      <c r="L715" s="16"/>
      <c r="M715" s="16">
        <f t="shared" si="132"/>
        <v>52598.32</v>
      </c>
      <c r="N715" s="16"/>
      <c r="O715" s="208">
        <f t="shared" si="133"/>
        <v>0</v>
      </c>
    </row>
    <row r="716" spans="1:15" s="107" customFormat="1" ht="26" hidden="1">
      <c r="A716" s="104" t="s">
        <v>668</v>
      </c>
      <c r="B716" s="97"/>
      <c r="C716" s="97"/>
      <c r="D716" s="97"/>
      <c r="E716" s="108"/>
      <c r="F716" s="97"/>
      <c r="G716" s="97"/>
      <c r="H716" s="97"/>
      <c r="I716" s="98"/>
      <c r="J716" s="99">
        <v>52598.32</v>
      </c>
      <c r="K716" s="48"/>
      <c r="L716" s="52"/>
      <c r="M716" s="52">
        <f t="shared" si="132"/>
        <v>52598.32</v>
      </c>
      <c r="N716" s="52"/>
      <c r="O716" s="208">
        <f t="shared" si="133"/>
        <v>0</v>
      </c>
    </row>
    <row r="717" spans="1:15">
      <c r="A717" s="19" t="s">
        <v>368</v>
      </c>
      <c r="B717" s="18" t="s">
        <v>141</v>
      </c>
      <c r="C717" s="18" t="s">
        <v>494</v>
      </c>
      <c r="D717" s="18" t="s">
        <v>165</v>
      </c>
      <c r="E717" s="46" t="s">
        <v>667</v>
      </c>
      <c r="F717" s="18">
        <v>244</v>
      </c>
      <c r="G717" s="18"/>
      <c r="H717" s="18">
        <v>225</v>
      </c>
      <c r="I717" s="81"/>
      <c r="J717" s="90">
        <f>J718</f>
        <v>959973.60000000009</v>
      </c>
      <c r="K717" s="90">
        <f t="shared" ref="K717:M717" si="134">K718</f>
        <v>0</v>
      </c>
      <c r="L717" s="90">
        <f t="shared" si="134"/>
        <v>0</v>
      </c>
      <c r="M717" s="90">
        <f t="shared" si="134"/>
        <v>959973.60000000009</v>
      </c>
      <c r="N717" s="16"/>
      <c r="O717" s="208">
        <f t="shared" si="133"/>
        <v>0</v>
      </c>
    </row>
    <row r="718" spans="1:15" ht="26">
      <c r="A718" s="19" t="s">
        <v>533</v>
      </c>
      <c r="B718" s="18" t="s">
        <v>141</v>
      </c>
      <c r="C718" s="18" t="s">
        <v>494</v>
      </c>
      <c r="D718" s="18" t="s">
        <v>165</v>
      </c>
      <c r="E718" s="46" t="s">
        <v>667</v>
      </c>
      <c r="F718" s="18">
        <v>244</v>
      </c>
      <c r="G718" s="18"/>
      <c r="H718" s="18">
        <v>225</v>
      </c>
      <c r="I718" s="81">
        <v>1111</v>
      </c>
      <c r="J718" s="90">
        <f>SUM(J719:J722)</f>
        <v>959973.60000000009</v>
      </c>
      <c r="K718" s="90">
        <f>SUM(K719:K722)</f>
        <v>0</v>
      </c>
      <c r="L718" s="90">
        <f>SUM(L719:L722)</f>
        <v>0</v>
      </c>
      <c r="M718" s="90">
        <f>SUM(M719:M722)</f>
        <v>959973.60000000009</v>
      </c>
      <c r="N718" s="16"/>
      <c r="O718" s="208">
        <f t="shared" si="133"/>
        <v>0</v>
      </c>
    </row>
    <row r="719" spans="1:15" ht="26" hidden="1">
      <c r="A719" s="96" t="s">
        <v>669</v>
      </c>
      <c r="B719" s="97"/>
      <c r="C719" s="97"/>
      <c r="D719" s="97"/>
      <c r="E719" s="97"/>
      <c r="F719" s="97"/>
      <c r="G719" s="97"/>
      <c r="H719" s="97"/>
      <c r="I719" s="98"/>
      <c r="J719" s="99">
        <v>647235.67000000004</v>
      </c>
      <c r="K719" s="28"/>
      <c r="L719" s="16"/>
      <c r="M719" s="52">
        <f t="shared" si="132"/>
        <v>647235.67000000004</v>
      </c>
      <c r="N719" s="16"/>
      <c r="O719" s="208">
        <f t="shared" si="133"/>
        <v>0</v>
      </c>
    </row>
    <row r="720" spans="1:15" ht="26" hidden="1">
      <c r="A720" s="96" t="s">
        <v>670</v>
      </c>
      <c r="B720" s="97"/>
      <c r="C720" s="97"/>
      <c r="D720" s="97"/>
      <c r="E720" s="97"/>
      <c r="F720" s="97"/>
      <c r="G720" s="97"/>
      <c r="H720" s="97"/>
      <c r="I720" s="98"/>
      <c r="J720" s="99">
        <v>34065.040000000001</v>
      </c>
      <c r="K720" s="28"/>
      <c r="L720" s="16"/>
      <c r="M720" s="52">
        <f t="shared" si="132"/>
        <v>34065.040000000001</v>
      </c>
      <c r="N720" s="16"/>
      <c r="O720" s="208">
        <f t="shared" si="133"/>
        <v>0</v>
      </c>
    </row>
    <row r="721" spans="1:15" hidden="1">
      <c r="A721" s="96" t="s">
        <v>671</v>
      </c>
      <c r="B721" s="97"/>
      <c r="C721" s="97"/>
      <c r="D721" s="97"/>
      <c r="E721" s="97"/>
      <c r="F721" s="97"/>
      <c r="G721" s="97"/>
      <c r="H721" s="97"/>
      <c r="I721" s="98"/>
      <c r="J721" s="99">
        <v>264739.25</v>
      </c>
      <c r="K721" s="28"/>
      <c r="L721" s="16"/>
      <c r="M721" s="52">
        <f t="shared" si="132"/>
        <v>264739.25</v>
      </c>
      <c r="N721" s="16"/>
      <c r="O721" s="208">
        <f t="shared" si="133"/>
        <v>0</v>
      </c>
    </row>
    <row r="722" spans="1:15" ht="26" hidden="1">
      <c r="A722" s="96" t="s">
        <v>672</v>
      </c>
      <c r="B722" s="97"/>
      <c r="C722" s="97"/>
      <c r="D722" s="97"/>
      <c r="E722" s="97"/>
      <c r="F722" s="97"/>
      <c r="G722" s="97"/>
      <c r="H722" s="97"/>
      <c r="I722" s="98"/>
      <c r="J722" s="99">
        <v>13933.64</v>
      </c>
      <c r="K722" s="28"/>
      <c r="L722" s="16"/>
      <c r="M722" s="52">
        <f t="shared" si="132"/>
        <v>13933.64</v>
      </c>
      <c r="N722" s="16"/>
      <c r="O722" s="208">
        <f t="shared" si="133"/>
        <v>0</v>
      </c>
    </row>
    <row r="723" spans="1:15">
      <c r="A723" s="19" t="s">
        <v>170</v>
      </c>
      <c r="B723" s="18" t="s">
        <v>141</v>
      </c>
      <c r="C723" s="18" t="s">
        <v>494</v>
      </c>
      <c r="D723" s="18" t="s">
        <v>165</v>
      </c>
      <c r="E723" s="46" t="s">
        <v>667</v>
      </c>
      <c r="F723" s="18">
        <v>244</v>
      </c>
      <c r="G723" s="18"/>
      <c r="H723" s="18">
        <v>226</v>
      </c>
      <c r="I723" s="81"/>
      <c r="J723" s="90">
        <f>J724</f>
        <v>45878.34</v>
      </c>
      <c r="K723" s="28"/>
      <c r="L723" s="16"/>
      <c r="M723" s="16">
        <f t="shared" si="132"/>
        <v>45878.34</v>
      </c>
      <c r="N723" s="16"/>
      <c r="O723" s="208">
        <f t="shared" si="133"/>
        <v>0</v>
      </c>
    </row>
    <row r="724" spans="1:15">
      <c r="A724" s="19" t="s">
        <v>305</v>
      </c>
      <c r="B724" s="18" t="s">
        <v>141</v>
      </c>
      <c r="C724" s="18" t="s">
        <v>494</v>
      </c>
      <c r="D724" s="18" t="s">
        <v>165</v>
      </c>
      <c r="E724" s="46" t="s">
        <v>667</v>
      </c>
      <c r="F724" s="18">
        <v>244</v>
      </c>
      <c r="G724" s="18"/>
      <c r="H724" s="18">
        <v>226</v>
      </c>
      <c r="I724" s="81">
        <v>1140</v>
      </c>
      <c r="J724" s="90">
        <f>J725</f>
        <v>45878.34</v>
      </c>
      <c r="K724" s="28"/>
      <c r="L724" s="16"/>
      <c r="M724" s="16">
        <f t="shared" si="132"/>
        <v>45878.34</v>
      </c>
      <c r="N724" s="16"/>
      <c r="O724" s="208">
        <f t="shared" si="133"/>
        <v>0</v>
      </c>
    </row>
    <row r="725" spans="1:15" ht="26" hidden="1">
      <c r="A725" s="96" t="s">
        <v>673</v>
      </c>
      <c r="B725" s="97"/>
      <c r="C725" s="97"/>
      <c r="D725" s="97"/>
      <c r="E725" s="97"/>
      <c r="F725" s="97"/>
      <c r="G725" s="97"/>
      <c r="H725" s="97"/>
      <c r="I725" s="98"/>
      <c r="J725" s="99">
        <v>45878.34</v>
      </c>
      <c r="K725" s="28"/>
      <c r="L725" s="16"/>
      <c r="M725" s="52">
        <f t="shared" si="132"/>
        <v>45878.34</v>
      </c>
      <c r="N725" s="16"/>
      <c r="O725" s="208">
        <f t="shared" si="133"/>
        <v>0</v>
      </c>
    </row>
    <row r="726" spans="1:15" ht="54">
      <c r="A726" s="86" t="s">
        <v>674</v>
      </c>
      <c r="B726" s="87" t="s">
        <v>141</v>
      </c>
      <c r="C726" s="87" t="s">
        <v>494</v>
      </c>
      <c r="D726" s="87" t="s">
        <v>165</v>
      </c>
      <c r="E726" s="87" t="s">
        <v>675</v>
      </c>
      <c r="F726" s="87" t="s">
        <v>0</v>
      </c>
      <c r="G726" s="87"/>
      <c r="H726" s="87" t="s">
        <v>0</v>
      </c>
      <c r="I726" s="88" t="s">
        <v>0</v>
      </c>
      <c r="J726" s="89">
        <f t="shared" ref="J726:M730" si="135">J727</f>
        <v>546864</v>
      </c>
      <c r="K726" s="89">
        <f t="shared" si="135"/>
        <v>0</v>
      </c>
      <c r="L726" s="89">
        <f t="shared" si="135"/>
        <v>0</v>
      </c>
      <c r="M726" s="89">
        <f t="shared" si="135"/>
        <v>546864</v>
      </c>
      <c r="N726" s="16"/>
      <c r="O726" s="209">
        <f t="shared" si="133"/>
        <v>0</v>
      </c>
    </row>
    <row r="727" spans="1:15" ht="26">
      <c r="A727" s="85" t="s">
        <v>174</v>
      </c>
      <c r="B727" s="12" t="s">
        <v>141</v>
      </c>
      <c r="C727" s="12" t="s">
        <v>494</v>
      </c>
      <c r="D727" s="12" t="s">
        <v>165</v>
      </c>
      <c r="E727" s="12" t="s">
        <v>675</v>
      </c>
      <c r="F727" s="12" t="s">
        <v>175</v>
      </c>
      <c r="G727" s="12"/>
      <c r="H727" s="12" t="s">
        <v>0</v>
      </c>
      <c r="I727" s="84" t="s">
        <v>0</v>
      </c>
      <c r="J727" s="44">
        <f t="shared" si="135"/>
        <v>546864</v>
      </c>
      <c r="K727" s="44">
        <f t="shared" si="135"/>
        <v>0</v>
      </c>
      <c r="L727" s="44">
        <f t="shared" si="135"/>
        <v>0</v>
      </c>
      <c r="M727" s="44">
        <f t="shared" si="135"/>
        <v>546864</v>
      </c>
      <c r="N727" s="16"/>
      <c r="O727" s="209">
        <f t="shared" si="133"/>
        <v>0</v>
      </c>
    </row>
    <row r="728" spans="1:15" ht="39">
      <c r="A728" s="85" t="s">
        <v>176</v>
      </c>
      <c r="B728" s="12" t="s">
        <v>141</v>
      </c>
      <c r="C728" s="12" t="s">
        <v>494</v>
      </c>
      <c r="D728" s="12" t="s">
        <v>165</v>
      </c>
      <c r="E728" s="12" t="s">
        <v>675</v>
      </c>
      <c r="F728" s="12" t="s">
        <v>177</v>
      </c>
      <c r="G728" s="12"/>
      <c r="H728" s="12" t="s">
        <v>0</v>
      </c>
      <c r="I728" s="84" t="s">
        <v>0</v>
      </c>
      <c r="J728" s="44">
        <f t="shared" si="135"/>
        <v>546864</v>
      </c>
      <c r="K728" s="44">
        <f t="shared" si="135"/>
        <v>0</v>
      </c>
      <c r="L728" s="44">
        <f t="shared" si="135"/>
        <v>0</v>
      </c>
      <c r="M728" s="44">
        <f t="shared" si="135"/>
        <v>546864</v>
      </c>
      <c r="N728" s="16"/>
      <c r="O728" s="209">
        <f t="shared" si="133"/>
        <v>0</v>
      </c>
    </row>
    <row r="729" spans="1:15" ht="39">
      <c r="A729" s="13" t="s">
        <v>178</v>
      </c>
      <c r="B729" s="12" t="s">
        <v>141</v>
      </c>
      <c r="C729" s="12" t="s">
        <v>494</v>
      </c>
      <c r="D729" s="12" t="s">
        <v>165</v>
      </c>
      <c r="E729" s="12" t="s">
        <v>675</v>
      </c>
      <c r="F729" s="12" t="s">
        <v>179</v>
      </c>
      <c r="G729" s="12"/>
      <c r="H729" s="12" t="s">
        <v>0</v>
      </c>
      <c r="I729" s="84" t="s">
        <v>0</v>
      </c>
      <c r="J729" s="44">
        <f>J730+J733</f>
        <v>546864</v>
      </c>
      <c r="K729" s="44">
        <f>K730+K733</f>
        <v>0</v>
      </c>
      <c r="L729" s="44">
        <f>L730+L733</f>
        <v>0</v>
      </c>
      <c r="M729" s="44">
        <f>M730+M733</f>
        <v>546864</v>
      </c>
      <c r="N729" s="16"/>
      <c r="O729" s="209">
        <f t="shared" si="133"/>
        <v>0</v>
      </c>
    </row>
    <row r="730" spans="1:15">
      <c r="A730" s="19" t="s">
        <v>170</v>
      </c>
      <c r="B730" s="18" t="s">
        <v>141</v>
      </c>
      <c r="C730" s="18" t="s">
        <v>494</v>
      </c>
      <c r="D730" s="18" t="s">
        <v>165</v>
      </c>
      <c r="E730" s="46" t="s">
        <v>675</v>
      </c>
      <c r="F730" s="18" t="s">
        <v>179</v>
      </c>
      <c r="G730" s="18"/>
      <c r="H730" s="18">
        <v>226</v>
      </c>
      <c r="I730" s="81" t="s">
        <v>0</v>
      </c>
      <c r="J730" s="90">
        <f t="shared" si="135"/>
        <v>66864</v>
      </c>
      <c r="K730" s="90">
        <f t="shared" si="135"/>
        <v>0</v>
      </c>
      <c r="L730" s="90">
        <f t="shared" si="135"/>
        <v>0</v>
      </c>
      <c r="M730" s="90">
        <f t="shared" si="135"/>
        <v>66864</v>
      </c>
      <c r="N730" s="16"/>
      <c r="O730" s="208">
        <f t="shared" si="133"/>
        <v>0</v>
      </c>
    </row>
    <row r="731" spans="1:15">
      <c r="A731" s="19" t="s">
        <v>305</v>
      </c>
      <c r="B731" s="18" t="s">
        <v>141</v>
      </c>
      <c r="C731" s="18" t="s">
        <v>494</v>
      </c>
      <c r="D731" s="18" t="s">
        <v>165</v>
      </c>
      <c r="E731" s="46" t="s">
        <v>675</v>
      </c>
      <c r="F731" s="18" t="s">
        <v>179</v>
      </c>
      <c r="G731" s="18"/>
      <c r="H731" s="18">
        <v>226</v>
      </c>
      <c r="I731" s="81">
        <v>1140</v>
      </c>
      <c r="J731" s="90">
        <f>SUM(J732:J732)</f>
        <v>66864</v>
      </c>
      <c r="K731" s="90">
        <f>SUM(K732:K732)</f>
        <v>0</v>
      </c>
      <c r="L731" s="90">
        <f>SUM(L732:L732)</f>
        <v>0</v>
      </c>
      <c r="M731" s="90">
        <f>SUM(M732:M732)</f>
        <v>66864</v>
      </c>
      <c r="N731" s="16"/>
      <c r="O731" s="208">
        <f t="shared" si="133"/>
        <v>0</v>
      </c>
    </row>
    <row r="732" spans="1:15" ht="26" hidden="1">
      <c r="A732" s="186" t="s">
        <v>676</v>
      </c>
      <c r="B732" s="97"/>
      <c r="C732" s="97"/>
      <c r="D732" s="97"/>
      <c r="E732" s="108"/>
      <c r="F732" s="97"/>
      <c r="G732" s="97"/>
      <c r="H732" s="97"/>
      <c r="I732" s="98"/>
      <c r="J732" s="52">
        <v>66864</v>
      </c>
      <c r="K732" s="28"/>
      <c r="L732" s="10"/>
      <c r="M732" s="52">
        <f>J732+L732</f>
        <v>66864</v>
      </c>
      <c r="N732" s="16"/>
      <c r="O732" s="208">
        <f t="shared" si="133"/>
        <v>0</v>
      </c>
    </row>
    <row r="733" spans="1:15">
      <c r="A733" s="19" t="s">
        <v>255</v>
      </c>
      <c r="B733" s="18" t="s">
        <v>141</v>
      </c>
      <c r="C733" s="18" t="s">
        <v>494</v>
      </c>
      <c r="D733" s="18" t="s">
        <v>165</v>
      </c>
      <c r="E733" s="46" t="s">
        <v>675</v>
      </c>
      <c r="F733" s="18" t="s">
        <v>179</v>
      </c>
      <c r="G733" s="97"/>
      <c r="H733" s="18">
        <v>310</v>
      </c>
      <c r="I733" s="81"/>
      <c r="J733" s="16">
        <f>J734</f>
        <v>480000</v>
      </c>
      <c r="K733" s="16">
        <f t="shared" ref="K733:M733" si="136">K734</f>
        <v>0</v>
      </c>
      <c r="L733" s="16">
        <f t="shared" si="136"/>
        <v>0</v>
      </c>
      <c r="M733" s="16">
        <f t="shared" si="136"/>
        <v>480000</v>
      </c>
      <c r="N733" s="16"/>
      <c r="O733" s="208">
        <f t="shared" si="133"/>
        <v>0</v>
      </c>
    </row>
    <row r="734" spans="1:15" ht="26">
      <c r="A734" s="19" t="s">
        <v>257</v>
      </c>
      <c r="B734" s="18" t="s">
        <v>141</v>
      </c>
      <c r="C734" s="18" t="s">
        <v>494</v>
      </c>
      <c r="D734" s="18" t="s">
        <v>165</v>
      </c>
      <c r="E734" s="46" t="s">
        <v>675</v>
      </c>
      <c r="F734" s="18" t="s">
        <v>179</v>
      </c>
      <c r="G734" s="97"/>
      <c r="H734" s="18">
        <v>310</v>
      </c>
      <c r="I734" s="81">
        <v>1116</v>
      </c>
      <c r="J734" s="16">
        <f>SUM(J735:J735)</f>
        <v>480000</v>
      </c>
      <c r="K734" s="16">
        <f>SUM(K735:K735)</f>
        <v>0</v>
      </c>
      <c r="L734" s="16">
        <f>SUM(L735:L735)</f>
        <v>0</v>
      </c>
      <c r="M734" s="16">
        <f>SUM(M735:M735)</f>
        <v>480000</v>
      </c>
      <c r="N734" s="16"/>
      <c r="O734" s="208">
        <f t="shared" si="133"/>
        <v>0</v>
      </c>
    </row>
    <row r="735" spans="1:15" hidden="1">
      <c r="A735" s="186" t="s">
        <v>677</v>
      </c>
      <c r="B735" s="97"/>
      <c r="C735" s="97"/>
      <c r="D735" s="97"/>
      <c r="E735" s="108"/>
      <c r="F735" s="97"/>
      <c r="G735" s="97"/>
      <c r="H735" s="97"/>
      <c r="I735" s="98"/>
      <c r="J735" s="52">
        <v>480000</v>
      </c>
      <c r="K735" s="28"/>
      <c r="L735" s="52"/>
      <c r="M735" s="52">
        <f>J735+L735</f>
        <v>480000</v>
      </c>
      <c r="N735" s="16"/>
      <c r="O735" s="208">
        <f t="shared" si="133"/>
        <v>0</v>
      </c>
    </row>
    <row r="736" spans="1:15">
      <c r="A736" s="86" t="s">
        <v>678</v>
      </c>
      <c r="B736" s="87" t="s">
        <v>141</v>
      </c>
      <c r="C736" s="87" t="s">
        <v>494</v>
      </c>
      <c r="D736" s="87" t="s">
        <v>165</v>
      </c>
      <c r="E736" s="87" t="s">
        <v>679</v>
      </c>
      <c r="F736" s="87" t="s">
        <v>0</v>
      </c>
      <c r="G736" s="87"/>
      <c r="H736" s="87" t="s">
        <v>0</v>
      </c>
      <c r="I736" s="88" t="s">
        <v>0</v>
      </c>
      <c r="J736" s="89">
        <f>J737</f>
        <v>1606013.56</v>
      </c>
      <c r="K736" s="89">
        <f t="shared" ref="K736:N738" si="137">K737</f>
        <v>0</v>
      </c>
      <c r="L736" s="89">
        <f t="shared" si="137"/>
        <v>142278</v>
      </c>
      <c r="M736" s="89">
        <f t="shared" si="137"/>
        <v>1972438.36</v>
      </c>
      <c r="N736" s="89">
        <f t="shared" si="137"/>
        <v>965903.87000000011</v>
      </c>
      <c r="O736" s="209">
        <f t="shared" si="133"/>
        <v>48.970040817904191</v>
      </c>
    </row>
    <row r="737" spans="1:15" ht="26">
      <c r="A737" s="85" t="s">
        <v>174</v>
      </c>
      <c r="B737" s="12" t="s">
        <v>141</v>
      </c>
      <c r="C737" s="12" t="s">
        <v>494</v>
      </c>
      <c r="D737" s="12" t="s">
        <v>165</v>
      </c>
      <c r="E737" s="12" t="s">
        <v>679</v>
      </c>
      <c r="F737" s="12" t="s">
        <v>175</v>
      </c>
      <c r="G737" s="12"/>
      <c r="H737" s="12" t="s">
        <v>0</v>
      </c>
      <c r="I737" s="84" t="s">
        <v>0</v>
      </c>
      <c r="J737" s="44">
        <f>J738</f>
        <v>1606013.56</v>
      </c>
      <c r="K737" s="44">
        <f t="shared" si="137"/>
        <v>0</v>
      </c>
      <c r="L737" s="44">
        <f t="shared" si="137"/>
        <v>142278</v>
      </c>
      <c r="M737" s="44">
        <f t="shared" si="137"/>
        <v>1972438.36</v>
      </c>
      <c r="N737" s="44">
        <f t="shared" si="137"/>
        <v>965903.87000000011</v>
      </c>
      <c r="O737" s="209">
        <f t="shared" si="133"/>
        <v>48.970040817904191</v>
      </c>
    </row>
    <row r="738" spans="1:15" ht="39">
      <c r="A738" s="85" t="s">
        <v>176</v>
      </c>
      <c r="B738" s="12" t="s">
        <v>141</v>
      </c>
      <c r="C738" s="12" t="s">
        <v>494</v>
      </c>
      <c r="D738" s="12" t="s">
        <v>165</v>
      </c>
      <c r="E738" s="12" t="s">
        <v>679</v>
      </c>
      <c r="F738" s="12" t="s">
        <v>177</v>
      </c>
      <c r="G738" s="12"/>
      <c r="H738" s="12" t="s">
        <v>0</v>
      </c>
      <c r="I738" s="84" t="s">
        <v>0</v>
      </c>
      <c r="J738" s="44">
        <f>J739</f>
        <v>1606013.56</v>
      </c>
      <c r="K738" s="44">
        <f t="shared" si="137"/>
        <v>0</v>
      </c>
      <c r="L738" s="44">
        <f t="shared" si="137"/>
        <v>142278</v>
      </c>
      <c r="M738" s="44">
        <f t="shared" si="137"/>
        <v>1972438.36</v>
      </c>
      <c r="N738" s="44">
        <f t="shared" si="137"/>
        <v>965903.87000000011</v>
      </c>
      <c r="O738" s="209">
        <f t="shared" si="133"/>
        <v>48.970040817904191</v>
      </c>
    </row>
    <row r="739" spans="1:15" ht="39">
      <c r="A739" s="13" t="s">
        <v>178</v>
      </c>
      <c r="B739" s="12" t="s">
        <v>141</v>
      </c>
      <c r="C739" s="12" t="s">
        <v>494</v>
      </c>
      <c r="D739" s="12" t="s">
        <v>165</v>
      </c>
      <c r="E739" s="12" t="s">
        <v>679</v>
      </c>
      <c r="F739" s="12" t="s">
        <v>179</v>
      </c>
      <c r="G739" s="12"/>
      <c r="H739" s="12" t="s">
        <v>0</v>
      </c>
      <c r="I739" s="84" t="s">
        <v>0</v>
      </c>
      <c r="J739" s="44">
        <f>J743+J759+J755</f>
        <v>1606013.56</v>
      </c>
      <c r="K739" s="44">
        <f>K743+K759+K755</f>
        <v>0</v>
      </c>
      <c r="L739" s="44">
        <f>L743+L759+L755</f>
        <v>142278</v>
      </c>
      <c r="M739" s="44">
        <f>M743+M759+M755+M740</f>
        <v>1972438.36</v>
      </c>
      <c r="N739" s="44">
        <f>N743+N759+N755+N740</f>
        <v>965903.87000000011</v>
      </c>
      <c r="O739" s="209">
        <f t="shared" si="133"/>
        <v>48.970040817904191</v>
      </c>
    </row>
    <row r="740" spans="1:15">
      <c r="A740" s="19" t="s">
        <v>368</v>
      </c>
      <c r="B740" s="18" t="s">
        <v>141</v>
      </c>
      <c r="C740" s="18" t="s">
        <v>494</v>
      </c>
      <c r="D740" s="18" t="s">
        <v>165</v>
      </c>
      <c r="E740" s="18" t="s">
        <v>679</v>
      </c>
      <c r="F740" s="18" t="s">
        <v>179</v>
      </c>
      <c r="G740" s="12"/>
      <c r="H740" s="46">
        <v>225</v>
      </c>
      <c r="I740" s="102"/>
      <c r="J740" s="103"/>
      <c r="K740" s="103"/>
      <c r="L740" s="103"/>
      <c r="M740" s="103">
        <f>M741</f>
        <v>224146.8</v>
      </c>
      <c r="N740" s="16"/>
      <c r="O740" s="208">
        <f t="shared" si="133"/>
        <v>0</v>
      </c>
    </row>
    <row r="741" spans="1:15" ht="26">
      <c r="A741" s="19" t="s">
        <v>233</v>
      </c>
      <c r="B741" s="18" t="s">
        <v>141</v>
      </c>
      <c r="C741" s="18" t="s">
        <v>494</v>
      </c>
      <c r="D741" s="18" t="s">
        <v>165</v>
      </c>
      <c r="E741" s="18" t="s">
        <v>679</v>
      </c>
      <c r="F741" s="18" t="s">
        <v>179</v>
      </c>
      <c r="G741" s="12"/>
      <c r="H741" s="46">
        <v>225</v>
      </c>
      <c r="I741" s="102">
        <v>1105</v>
      </c>
      <c r="J741" s="103"/>
      <c r="K741" s="103"/>
      <c r="L741" s="103"/>
      <c r="M741" s="103">
        <f>M742</f>
        <v>224146.8</v>
      </c>
      <c r="N741" s="16"/>
      <c r="O741" s="208">
        <f t="shared" si="133"/>
        <v>0</v>
      </c>
    </row>
    <row r="742" spans="1:15" s="107" customFormat="1" hidden="1">
      <c r="A742" s="104" t="s">
        <v>680</v>
      </c>
      <c r="B742" s="108"/>
      <c r="C742" s="108"/>
      <c r="D742" s="108"/>
      <c r="E742" s="108"/>
      <c r="F742" s="108"/>
      <c r="G742" s="108"/>
      <c r="H742" s="108"/>
      <c r="I742" s="105"/>
      <c r="J742" s="106"/>
      <c r="K742" s="106"/>
      <c r="L742" s="106"/>
      <c r="M742" s="106">
        <v>224146.8</v>
      </c>
      <c r="N742" s="52"/>
      <c r="O742" s="208">
        <f t="shared" si="133"/>
        <v>0</v>
      </c>
    </row>
    <row r="743" spans="1:15">
      <c r="A743" s="19" t="s">
        <v>294</v>
      </c>
      <c r="B743" s="18" t="s">
        <v>141</v>
      </c>
      <c r="C743" s="18" t="s">
        <v>494</v>
      </c>
      <c r="D743" s="18" t="s">
        <v>165</v>
      </c>
      <c r="E743" s="18" t="s">
        <v>679</v>
      </c>
      <c r="F743" s="18" t="s">
        <v>179</v>
      </c>
      <c r="G743" s="18"/>
      <c r="H743" s="18" t="s">
        <v>180</v>
      </c>
      <c r="I743" s="81" t="s">
        <v>0</v>
      </c>
      <c r="J743" s="90">
        <f>J744</f>
        <v>643757.71</v>
      </c>
      <c r="K743" s="90">
        <f t="shared" ref="K743:L743" si="138">K744</f>
        <v>0</v>
      </c>
      <c r="L743" s="90">
        <f t="shared" si="138"/>
        <v>142278</v>
      </c>
      <c r="M743" s="90">
        <f>M744</f>
        <v>786035.71</v>
      </c>
      <c r="N743" s="90">
        <f>N744</f>
        <v>341998.22000000003</v>
      </c>
      <c r="O743" s="208">
        <f t="shared" si="133"/>
        <v>43.509247181657948</v>
      </c>
    </row>
    <row r="744" spans="1:15">
      <c r="A744" s="19" t="s">
        <v>497</v>
      </c>
      <c r="B744" s="18" t="s">
        <v>141</v>
      </c>
      <c r="C744" s="18" t="s">
        <v>494</v>
      </c>
      <c r="D744" s="18" t="s">
        <v>165</v>
      </c>
      <c r="E744" s="18" t="s">
        <v>679</v>
      </c>
      <c r="F744" s="18" t="s">
        <v>179</v>
      </c>
      <c r="G744" s="18"/>
      <c r="H744" s="18" t="s">
        <v>180</v>
      </c>
      <c r="I744" s="81" t="s">
        <v>306</v>
      </c>
      <c r="J744" s="90">
        <f>SUM(J745:J754)</f>
        <v>643757.71</v>
      </c>
      <c r="K744" s="90">
        <f t="shared" ref="K744:L744" si="139">SUM(K745:K754)</f>
        <v>0</v>
      </c>
      <c r="L744" s="90">
        <f t="shared" si="139"/>
        <v>142278</v>
      </c>
      <c r="M744" s="90">
        <f>SUM(M745:M754)</f>
        <v>786035.71</v>
      </c>
      <c r="N744" s="90">
        <f>SUM(N745:N754)</f>
        <v>341998.22000000003</v>
      </c>
      <c r="O744" s="208">
        <f t="shared" si="133"/>
        <v>43.509247181657948</v>
      </c>
    </row>
    <row r="745" spans="1:15" hidden="1">
      <c r="A745" s="96" t="s">
        <v>681</v>
      </c>
      <c r="B745" s="97"/>
      <c r="C745" s="97"/>
      <c r="D745" s="97"/>
      <c r="E745" s="97"/>
      <c r="F745" s="97"/>
      <c r="G745" s="97"/>
      <c r="H745" s="97"/>
      <c r="I745" s="98"/>
      <c r="J745" s="99">
        <v>99347.63</v>
      </c>
      <c r="K745" s="28"/>
      <c r="L745" s="52"/>
      <c r="M745" s="52">
        <f t="shared" ref="M745:M754" si="140">J745+L745</f>
        <v>99347.63</v>
      </c>
      <c r="N745" s="52">
        <v>99347.63</v>
      </c>
      <c r="O745" s="208">
        <f t="shared" si="133"/>
        <v>100</v>
      </c>
    </row>
    <row r="746" spans="1:15" hidden="1">
      <c r="A746" s="96" t="s">
        <v>682</v>
      </c>
      <c r="B746" s="97"/>
      <c r="C746" s="97"/>
      <c r="D746" s="97"/>
      <c r="E746" s="97"/>
      <c r="F746" s="97"/>
      <c r="G746" s="97"/>
      <c r="H746" s="97"/>
      <c r="I746" s="98"/>
      <c r="J746" s="99">
        <v>95420.45</v>
      </c>
      <c r="K746" s="28"/>
      <c r="L746" s="52"/>
      <c r="M746" s="52">
        <f t="shared" si="140"/>
        <v>95420.45</v>
      </c>
      <c r="N746" s="52">
        <v>95420.45</v>
      </c>
      <c r="O746" s="208">
        <f t="shared" si="133"/>
        <v>100</v>
      </c>
    </row>
    <row r="747" spans="1:15" hidden="1">
      <c r="A747" s="96" t="s">
        <v>683</v>
      </c>
      <c r="B747" s="97"/>
      <c r="C747" s="97"/>
      <c r="D747" s="97"/>
      <c r="E747" s="97"/>
      <c r="F747" s="97"/>
      <c r="G747" s="97"/>
      <c r="H747" s="97"/>
      <c r="I747" s="98"/>
      <c r="J747" s="99">
        <v>21123.63</v>
      </c>
      <c r="K747" s="28"/>
      <c r="L747" s="52"/>
      <c r="M747" s="52">
        <f t="shared" si="140"/>
        <v>21123.63</v>
      </c>
      <c r="N747" s="52">
        <v>4694.1400000000003</v>
      </c>
      <c r="O747" s="208">
        <f t="shared" si="133"/>
        <v>22.222222222222225</v>
      </c>
    </row>
    <row r="748" spans="1:15" hidden="1">
      <c r="A748" s="96" t="s">
        <v>684</v>
      </c>
      <c r="B748" s="97"/>
      <c r="C748" s="97"/>
      <c r="D748" s="97"/>
      <c r="E748" s="97"/>
      <c r="F748" s="97"/>
      <c r="G748" s="97"/>
      <c r="H748" s="97"/>
      <c r="I748" s="98"/>
      <c r="J748" s="99">
        <v>46160</v>
      </c>
      <c r="K748" s="28"/>
      <c r="L748" s="52"/>
      <c r="M748" s="52">
        <f t="shared" si="140"/>
        <v>46160</v>
      </c>
      <c r="N748" s="52">
        <v>46160</v>
      </c>
      <c r="O748" s="208">
        <f t="shared" si="133"/>
        <v>100</v>
      </c>
    </row>
    <row r="749" spans="1:15" ht="26" hidden="1">
      <c r="A749" s="96" t="s">
        <v>685</v>
      </c>
      <c r="B749" s="97"/>
      <c r="C749" s="97"/>
      <c r="D749" s="97"/>
      <c r="E749" s="97"/>
      <c r="F749" s="97"/>
      <c r="G749" s="97"/>
      <c r="H749" s="97"/>
      <c r="I749" s="98"/>
      <c r="J749" s="99">
        <v>10000</v>
      </c>
      <c r="K749" s="28"/>
      <c r="L749" s="52"/>
      <c r="M749" s="52">
        <f t="shared" si="140"/>
        <v>10000</v>
      </c>
      <c r="N749" s="52">
        <v>10000</v>
      </c>
      <c r="O749" s="208">
        <f t="shared" si="133"/>
        <v>100</v>
      </c>
    </row>
    <row r="750" spans="1:15" ht="26" hidden="1">
      <c r="A750" s="96" t="s">
        <v>686</v>
      </c>
      <c r="B750" s="97"/>
      <c r="C750" s="97"/>
      <c r="D750" s="97"/>
      <c r="E750" s="97"/>
      <c r="F750" s="97"/>
      <c r="G750" s="97"/>
      <c r="H750" s="97"/>
      <c r="I750" s="98"/>
      <c r="J750" s="99">
        <v>83376</v>
      </c>
      <c r="K750" s="28"/>
      <c r="L750" s="52"/>
      <c r="M750" s="52">
        <f t="shared" si="140"/>
        <v>83376</v>
      </c>
      <c r="N750" s="52">
        <v>83376</v>
      </c>
      <c r="O750" s="208">
        <f t="shared" si="133"/>
        <v>100</v>
      </c>
    </row>
    <row r="751" spans="1:15" hidden="1">
      <c r="A751" s="96" t="s">
        <v>687</v>
      </c>
      <c r="B751" s="97"/>
      <c r="C751" s="97"/>
      <c r="D751" s="97"/>
      <c r="E751" s="97"/>
      <c r="F751" s="97"/>
      <c r="G751" s="97"/>
      <c r="H751" s="97"/>
      <c r="I751" s="98"/>
      <c r="J751" s="99">
        <v>220280.4</v>
      </c>
      <c r="K751" s="28"/>
      <c r="L751" s="52"/>
      <c r="M751" s="52">
        <f t="shared" si="140"/>
        <v>220280.4</v>
      </c>
      <c r="N751" s="52"/>
      <c r="O751" s="208">
        <f t="shared" si="133"/>
        <v>0</v>
      </c>
    </row>
    <row r="752" spans="1:15" hidden="1">
      <c r="A752" s="96" t="s">
        <v>688</v>
      </c>
      <c r="B752" s="97"/>
      <c r="C752" s="97"/>
      <c r="D752" s="97"/>
      <c r="E752" s="97"/>
      <c r="F752" s="97"/>
      <c r="G752" s="97"/>
      <c r="H752" s="97"/>
      <c r="I752" s="98"/>
      <c r="J752" s="99">
        <v>3000</v>
      </c>
      <c r="K752" s="28"/>
      <c r="L752" s="52"/>
      <c r="M752" s="52">
        <f t="shared" si="140"/>
        <v>3000</v>
      </c>
      <c r="N752" s="52">
        <v>3000</v>
      </c>
      <c r="O752" s="208">
        <f t="shared" si="133"/>
        <v>100</v>
      </c>
    </row>
    <row r="753" spans="1:15" hidden="1">
      <c r="A753" s="96" t="s">
        <v>689</v>
      </c>
      <c r="B753" s="97"/>
      <c r="C753" s="97"/>
      <c r="D753" s="97"/>
      <c r="E753" s="97"/>
      <c r="F753" s="97"/>
      <c r="G753" s="97"/>
      <c r="H753" s="97"/>
      <c r="I753" s="98"/>
      <c r="J753" s="99"/>
      <c r="K753" s="28"/>
      <c r="L753" s="52">
        <v>142278</v>
      </c>
      <c r="M753" s="52">
        <f t="shared" si="140"/>
        <v>142278</v>
      </c>
      <c r="N753" s="52"/>
      <c r="O753" s="208">
        <f t="shared" si="133"/>
        <v>0</v>
      </c>
    </row>
    <row r="754" spans="1:15" hidden="1">
      <c r="A754" s="96" t="s">
        <v>690</v>
      </c>
      <c r="B754" s="97"/>
      <c r="C754" s="97"/>
      <c r="D754" s="97"/>
      <c r="E754" s="97"/>
      <c r="F754" s="97"/>
      <c r="G754" s="97"/>
      <c r="H754" s="97"/>
      <c r="I754" s="98"/>
      <c r="J754" s="99">
        <v>65049.599999999999</v>
      </c>
      <c r="K754" s="28"/>
      <c r="L754" s="52"/>
      <c r="M754" s="52">
        <f t="shared" si="140"/>
        <v>65049.599999999999</v>
      </c>
      <c r="N754" s="52"/>
      <c r="O754" s="208">
        <f t="shared" si="133"/>
        <v>0</v>
      </c>
    </row>
    <row r="755" spans="1:15">
      <c r="A755" s="19" t="s">
        <v>605</v>
      </c>
      <c r="B755" s="18" t="s">
        <v>141</v>
      </c>
      <c r="C755" s="18" t="s">
        <v>494</v>
      </c>
      <c r="D755" s="18" t="s">
        <v>165</v>
      </c>
      <c r="E755" s="18" t="s">
        <v>679</v>
      </c>
      <c r="F755" s="18" t="s">
        <v>179</v>
      </c>
      <c r="G755" s="18"/>
      <c r="H755" s="18">
        <v>310</v>
      </c>
      <c r="I755" s="81"/>
      <c r="J755" s="90">
        <f>J756</f>
        <v>510655.53</v>
      </c>
      <c r="K755" s="90">
        <f t="shared" ref="K755:N755" si="141">K756</f>
        <v>0</v>
      </c>
      <c r="L755" s="90">
        <f t="shared" si="141"/>
        <v>0</v>
      </c>
      <c r="M755" s="90">
        <f t="shared" si="141"/>
        <v>510655.53</v>
      </c>
      <c r="N755" s="90">
        <f t="shared" si="141"/>
        <v>344333.33</v>
      </c>
      <c r="O755" s="208">
        <f t="shared" si="133"/>
        <v>67.429668293223017</v>
      </c>
    </row>
    <row r="756" spans="1:15">
      <c r="A756" s="19" t="s">
        <v>418</v>
      </c>
      <c r="B756" s="18" t="s">
        <v>141</v>
      </c>
      <c r="C756" s="18" t="s">
        <v>494</v>
      </c>
      <c r="D756" s="18" t="s">
        <v>165</v>
      </c>
      <c r="E756" s="18" t="s">
        <v>679</v>
      </c>
      <c r="F756" s="18" t="s">
        <v>179</v>
      </c>
      <c r="G756" s="18"/>
      <c r="H756" s="18">
        <v>310</v>
      </c>
      <c r="I756" s="81">
        <v>1116</v>
      </c>
      <c r="J756" s="90">
        <f>SUM(J757:J758)</f>
        <v>510655.53</v>
      </c>
      <c r="K756" s="90">
        <f>SUM(K757:K758)</f>
        <v>0</v>
      </c>
      <c r="L756" s="90">
        <f>SUM(L757:L758)</f>
        <v>0</v>
      </c>
      <c r="M756" s="90">
        <f>SUM(M757:M758)</f>
        <v>510655.53</v>
      </c>
      <c r="N756" s="90">
        <f>SUM(N757:N758)</f>
        <v>344333.33</v>
      </c>
      <c r="O756" s="208">
        <f t="shared" si="133"/>
        <v>67.429668293223017</v>
      </c>
    </row>
    <row r="757" spans="1:15" ht="16.5" hidden="1" customHeight="1">
      <c r="A757" s="96" t="s">
        <v>691</v>
      </c>
      <c r="B757" s="97"/>
      <c r="C757" s="97"/>
      <c r="D757" s="97"/>
      <c r="E757" s="97"/>
      <c r="F757" s="97"/>
      <c r="G757" s="97"/>
      <c r="H757" s="97"/>
      <c r="I757" s="98"/>
      <c r="J757" s="99">
        <v>344333.33</v>
      </c>
      <c r="K757" s="28"/>
      <c r="L757" s="16"/>
      <c r="M757" s="52">
        <f t="shared" ref="M757:M825" si="142">J757+L757</f>
        <v>344333.33</v>
      </c>
      <c r="N757" s="52">
        <v>344333.33</v>
      </c>
      <c r="O757" s="208">
        <f t="shared" si="133"/>
        <v>100</v>
      </c>
    </row>
    <row r="758" spans="1:15" hidden="1">
      <c r="A758" s="96" t="s">
        <v>692</v>
      </c>
      <c r="B758" s="97"/>
      <c r="C758" s="97"/>
      <c r="D758" s="97"/>
      <c r="E758" s="97"/>
      <c r="F758" s="97"/>
      <c r="G758" s="97"/>
      <c r="H758" s="97"/>
      <c r="I758" s="98"/>
      <c r="J758" s="99">
        <v>166322.20000000001</v>
      </c>
      <c r="K758" s="28"/>
      <c r="L758" s="16"/>
      <c r="M758" s="52">
        <f t="shared" si="142"/>
        <v>166322.20000000001</v>
      </c>
      <c r="N758" s="16"/>
      <c r="O758" s="208">
        <f t="shared" si="133"/>
        <v>0</v>
      </c>
    </row>
    <row r="759" spans="1:15">
      <c r="A759" s="19" t="s">
        <v>637</v>
      </c>
      <c r="B759" s="18" t="s">
        <v>141</v>
      </c>
      <c r="C759" s="18" t="s">
        <v>494</v>
      </c>
      <c r="D759" s="18" t="s">
        <v>165</v>
      </c>
      <c r="E759" s="18" t="s">
        <v>679</v>
      </c>
      <c r="F759" s="18" t="s">
        <v>179</v>
      </c>
      <c r="G759" s="18"/>
      <c r="H759" s="18" t="s">
        <v>319</v>
      </c>
      <c r="I759" s="81" t="s">
        <v>0</v>
      </c>
      <c r="J759" s="90">
        <f>J760+J762</f>
        <v>451600.32</v>
      </c>
      <c r="K759" s="28"/>
      <c r="L759" s="16"/>
      <c r="M759" s="16">
        <f>M760+M762</f>
        <v>451600.32</v>
      </c>
      <c r="N759" s="16">
        <f>N760+N762</f>
        <v>279572.32</v>
      </c>
      <c r="O759" s="208">
        <f t="shared" si="133"/>
        <v>61.907024335146623</v>
      </c>
    </row>
    <row r="760" spans="1:15" ht="26">
      <c r="A760" s="19" t="s">
        <v>421</v>
      </c>
      <c r="B760" s="18" t="s">
        <v>141</v>
      </c>
      <c r="C760" s="18" t="s">
        <v>494</v>
      </c>
      <c r="D760" s="18" t="s">
        <v>165</v>
      </c>
      <c r="E760" s="18" t="s">
        <v>679</v>
      </c>
      <c r="F760" s="18" t="s">
        <v>179</v>
      </c>
      <c r="G760" s="18"/>
      <c r="H760" s="18">
        <v>344</v>
      </c>
      <c r="I760" s="81">
        <v>1112</v>
      </c>
      <c r="J760" s="90">
        <f>SUM(J761:J761)</f>
        <v>172028</v>
      </c>
      <c r="K760" s="28"/>
      <c r="L760" s="16"/>
      <c r="M760" s="16">
        <f t="shared" si="142"/>
        <v>172028</v>
      </c>
      <c r="N760" s="16"/>
      <c r="O760" s="208">
        <f t="shared" si="133"/>
        <v>0</v>
      </c>
    </row>
    <row r="761" spans="1:15" s="107" customFormat="1" hidden="1">
      <c r="A761" s="96" t="s">
        <v>693</v>
      </c>
      <c r="B761" s="97"/>
      <c r="C761" s="97"/>
      <c r="D761" s="97"/>
      <c r="E761" s="97"/>
      <c r="F761" s="97"/>
      <c r="G761" s="97"/>
      <c r="H761" s="97"/>
      <c r="I761" s="98"/>
      <c r="J761" s="99">
        <v>172028</v>
      </c>
      <c r="K761" s="48"/>
      <c r="L761" s="52"/>
      <c r="M761" s="52">
        <f t="shared" si="142"/>
        <v>172028</v>
      </c>
      <c r="N761" s="52"/>
      <c r="O761" s="208">
        <f t="shared" si="133"/>
        <v>0</v>
      </c>
    </row>
    <row r="762" spans="1:15" ht="26">
      <c r="A762" s="19" t="s">
        <v>262</v>
      </c>
      <c r="B762" s="18" t="s">
        <v>141</v>
      </c>
      <c r="C762" s="18" t="s">
        <v>494</v>
      </c>
      <c r="D762" s="18" t="s">
        <v>165</v>
      </c>
      <c r="E762" s="18" t="s">
        <v>679</v>
      </c>
      <c r="F762" s="18" t="s">
        <v>179</v>
      </c>
      <c r="G762" s="18"/>
      <c r="H762" s="18">
        <v>346</v>
      </c>
      <c r="I762" s="81" t="s">
        <v>263</v>
      </c>
      <c r="J762" s="90">
        <f>SUM(J763:J764)</f>
        <v>279572.32</v>
      </c>
      <c r="K762" s="90">
        <f t="shared" ref="K762" si="143">SUM(K763:K764)</f>
        <v>0</v>
      </c>
      <c r="L762" s="16"/>
      <c r="M762" s="16">
        <f>SUM(M763:M764)</f>
        <v>279572.32</v>
      </c>
      <c r="N762" s="16">
        <f>SUM(N763:N764)</f>
        <v>279572.32</v>
      </c>
      <c r="O762" s="208">
        <f t="shared" si="133"/>
        <v>100</v>
      </c>
    </row>
    <row r="763" spans="1:15" s="107" customFormat="1" hidden="1">
      <c r="A763" s="96" t="s">
        <v>694</v>
      </c>
      <c r="B763" s="97"/>
      <c r="C763" s="97"/>
      <c r="D763" s="97"/>
      <c r="E763" s="97"/>
      <c r="F763" s="97"/>
      <c r="G763" s="97"/>
      <c r="H763" s="97"/>
      <c r="I763" s="98"/>
      <c r="J763" s="99">
        <v>240931.12</v>
      </c>
      <c r="K763" s="48"/>
      <c r="L763" s="52"/>
      <c r="M763" s="52">
        <f t="shared" si="142"/>
        <v>240931.12</v>
      </c>
      <c r="N763" s="52">
        <v>240931.12</v>
      </c>
      <c r="O763" s="208">
        <f t="shared" si="133"/>
        <v>100</v>
      </c>
    </row>
    <row r="764" spans="1:15" s="107" customFormat="1" hidden="1">
      <c r="A764" s="96" t="s">
        <v>695</v>
      </c>
      <c r="B764" s="97"/>
      <c r="C764" s="97"/>
      <c r="D764" s="97"/>
      <c r="E764" s="97"/>
      <c r="F764" s="97"/>
      <c r="G764" s="97"/>
      <c r="H764" s="97"/>
      <c r="I764" s="98"/>
      <c r="J764" s="99">
        <v>38641.199999999997</v>
      </c>
      <c r="K764" s="48"/>
      <c r="L764" s="52"/>
      <c r="M764" s="52">
        <f t="shared" si="142"/>
        <v>38641.199999999997</v>
      </c>
      <c r="N764" s="52">
        <v>38641.199999999997</v>
      </c>
      <c r="O764" s="208">
        <f t="shared" si="133"/>
        <v>100</v>
      </c>
    </row>
    <row r="765" spans="1:15">
      <c r="A765" s="82" t="s">
        <v>696</v>
      </c>
      <c r="B765" s="83" t="s">
        <v>141</v>
      </c>
      <c r="C765" s="12" t="s">
        <v>697</v>
      </c>
      <c r="D765" s="12" t="s">
        <v>0</v>
      </c>
      <c r="E765" s="12" t="s">
        <v>0</v>
      </c>
      <c r="F765" s="12" t="s">
        <v>0</v>
      </c>
      <c r="G765" s="12"/>
      <c r="H765" s="12" t="s">
        <v>0</v>
      </c>
      <c r="I765" s="84" t="s">
        <v>0</v>
      </c>
      <c r="J765" s="44">
        <f>J766</f>
        <v>1451953</v>
      </c>
      <c r="K765" s="44">
        <f t="shared" ref="K765:K767" si="144">K766</f>
        <v>0</v>
      </c>
      <c r="L765" s="16"/>
      <c r="M765" s="23">
        <f t="shared" ref="M765:N767" si="145">M766</f>
        <v>1451953</v>
      </c>
      <c r="N765" s="23">
        <f t="shared" si="145"/>
        <v>257645</v>
      </c>
      <c r="O765" s="209">
        <f t="shared" si="133"/>
        <v>17.744720386954675</v>
      </c>
    </row>
    <row r="766" spans="1:15" ht="26">
      <c r="A766" s="82" t="s">
        <v>698</v>
      </c>
      <c r="B766" s="83" t="s">
        <v>141</v>
      </c>
      <c r="C766" s="12" t="s">
        <v>697</v>
      </c>
      <c r="D766" s="12" t="s">
        <v>697</v>
      </c>
      <c r="E766" s="12" t="s">
        <v>0</v>
      </c>
      <c r="F766" s="12" t="s">
        <v>0</v>
      </c>
      <c r="G766" s="12"/>
      <c r="H766" s="12" t="s">
        <v>0</v>
      </c>
      <c r="I766" s="84" t="s">
        <v>0</v>
      </c>
      <c r="J766" s="44">
        <f>J767</f>
        <v>1451953</v>
      </c>
      <c r="K766" s="44">
        <f t="shared" si="144"/>
        <v>0</v>
      </c>
      <c r="L766" s="16"/>
      <c r="M766" s="23">
        <f t="shared" si="145"/>
        <v>1451953</v>
      </c>
      <c r="N766" s="23">
        <f t="shared" si="145"/>
        <v>257645</v>
      </c>
      <c r="O766" s="209">
        <f t="shared" si="133"/>
        <v>17.744720386954675</v>
      </c>
    </row>
    <row r="767" spans="1:15" ht="39">
      <c r="A767" s="85" t="s">
        <v>699</v>
      </c>
      <c r="B767" s="12" t="s">
        <v>141</v>
      </c>
      <c r="C767" s="12" t="s">
        <v>697</v>
      </c>
      <c r="D767" s="12" t="s">
        <v>697</v>
      </c>
      <c r="E767" s="12" t="s">
        <v>700</v>
      </c>
      <c r="F767" s="12" t="s">
        <v>0</v>
      </c>
      <c r="G767" s="12"/>
      <c r="H767" s="12" t="s">
        <v>0</v>
      </c>
      <c r="I767" s="84" t="s">
        <v>0</v>
      </c>
      <c r="J767" s="44">
        <f>J768</f>
        <v>1451953</v>
      </c>
      <c r="K767" s="44">
        <f t="shared" si="144"/>
        <v>0</v>
      </c>
      <c r="L767" s="16"/>
      <c r="M767" s="23">
        <f t="shared" si="145"/>
        <v>1451953</v>
      </c>
      <c r="N767" s="23">
        <f t="shared" si="145"/>
        <v>257645</v>
      </c>
      <c r="O767" s="209">
        <f t="shared" si="133"/>
        <v>17.744720386954675</v>
      </c>
    </row>
    <row r="768" spans="1:15" ht="26">
      <c r="A768" s="85" t="s">
        <v>701</v>
      </c>
      <c r="B768" s="12" t="s">
        <v>141</v>
      </c>
      <c r="C768" s="12" t="s">
        <v>697</v>
      </c>
      <c r="D768" s="12" t="s">
        <v>697</v>
      </c>
      <c r="E768" s="12" t="s">
        <v>702</v>
      </c>
      <c r="F768" s="12" t="s">
        <v>0</v>
      </c>
      <c r="G768" s="12"/>
      <c r="H768" s="12" t="s">
        <v>0</v>
      </c>
      <c r="I768" s="84" t="s">
        <v>0</v>
      </c>
      <c r="J768" s="44">
        <f>J769+J790</f>
        <v>1451953</v>
      </c>
      <c r="K768" s="44">
        <f t="shared" ref="K768" si="146">K769+K790</f>
        <v>0</v>
      </c>
      <c r="L768" s="16"/>
      <c r="M768" s="23">
        <f>M769+M790</f>
        <v>1451953</v>
      </c>
      <c r="N768" s="23">
        <f>N769+N790</f>
        <v>257645</v>
      </c>
      <c r="O768" s="209">
        <f t="shared" si="133"/>
        <v>17.744720386954675</v>
      </c>
    </row>
    <row r="769" spans="1:15" ht="40.5">
      <c r="A769" s="86" t="s">
        <v>703</v>
      </c>
      <c r="B769" s="87" t="s">
        <v>141</v>
      </c>
      <c r="C769" s="87" t="s">
        <v>697</v>
      </c>
      <c r="D769" s="87" t="s">
        <v>697</v>
      </c>
      <c r="E769" s="87" t="s">
        <v>704</v>
      </c>
      <c r="F769" s="87" t="s">
        <v>0</v>
      </c>
      <c r="G769" s="87"/>
      <c r="H769" s="87" t="s">
        <v>0</v>
      </c>
      <c r="I769" s="88" t="s">
        <v>0</v>
      </c>
      <c r="J769" s="89">
        <f>J770+J775+J785</f>
        <v>1046875</v>
      </c>
      <c r="K769" s="89">
        <f t="shared" ref="K769" si="147">K770+K775+K785</f>
        <v>0</v>
      </c>
      <c r="L769" s="16"/>
      <c r="M769" s="156">
        <f>M770+M775+M785</f>
        <v>1046875</v>
      </c>
      <c r="N769" s="156">
        <f>N770+N775+N785</f>
        <v>257645</v>
      </c>
      <c r="O769" s="209">
        <f t="shared" si="133"/>
        <v>24.61086567164179</v>
      </c>
    </row>
    <row r="770" spans="1:15" ht="78">
      <c r="A770" s="85" t="s">
        <v>153</v>
      </c>
      <c r="B770" s="12" t="s">
        <v>141</v>
      </c>
      <c r="C770" s="126" t="s">
        <v>697</v>
      </c>
      <c r="D770" s="126" t="s">
        <v>697</v>
      </c>
      <c r="E770" s="12" t="s">
        <v>704</v>
      </c>
      <c r="F770" s="12" t="s">
        <v>154</v>
      </c>
      <c r="G770" s="12"/>
      <c r="H770" s="87"/>
      <c r="I770" s="88"/>
      <c r="J770" s="89">
        <f>J771</f>
        <v>200000</v>
      </c>
      <c r="K770" s="89">
        <f t="shared" ref="K770:K773" si="148">K771</f>
        <v>0</v>
      </c>
      <c r="L770" s="16"/>
      <c r="M770" s="23">
        <f t="shared" ref="M770:N773" si="149">M771</f>
        <v>200000</v>
      </c>
      <c r="N770" s="23">
        <f t="shared" si="149"/>
        <v>136675</v>
      </c>
      <c r="O770" s="209">
        <f t="shared" si="133"/>
        <v>68.337499999999991</v>
      </c>
    </row>
    <row r="771" spans="1:15" ht="26">
      <c r="A771" s="85" t="s">
        <v>155</v>
      </c>
      <c r="B771" s="12" t="s">
        <v>141</v>
      </c>
      <c r="C771" s="126" t="s">
        <v>697</v>
      </c>
      <c r="D771" s="126" t="s">
        <v>697</v>
      </c>
      <c r="E771" s="189" t="s">
        <v>704</v>
      </c>
      <c r="F771" s="12" t="s">
        <v>156</v>
      </c>
      <c r="G771" s="12"/>
      <c r="H771" s="87"/>
      <c r="I771" s="88"/>
      <c r="J771" s="89">
        <f>J772</f>
        <v>200000</v>
      </c>
      <c r="K771" s="89">
        <f t="shared" si="148"/>
        <v>0</v>
      </c>
      <c r="L771" s="16"/>
      <c r="M771" s="23">
        <f t="shared" si="149"/>
        <v>200000</v>
      </c>
      <c r="N771" s="23">
        <f t="shared" si="149"/>
        <v>136675</v>
      </c>
      <c r="O771" s="209">
        <f t="shared" si="133"/>
        <v>68.337499999999991</v>
      </c>
    </row>
    <row r="772" spans="1:15" ht="65">
      <c r="A772" s="13" t="s">
        <v>168</v>
      </c>
      <c r="B772" s="12" t="s">
        <v>141</v>
      </c>
      <c r="C772" s="126" t="s">
        <v>697</v>
      </c>
      <c r="D772" s="126" t="s">
        <v>697</v>
      </c>
      <c r="E772" s="12" t="s">
        <v>704</v>
      </c>
      <c r="F772" s="12" t="s">
        <v>169</v>
      </c>
      <c r="G772" s="12"/>
      <c r="H772" s="87"/>
      <c r="I772" s="88"/>
      <c r="J772" s="89">
        <f>J773</f>
        <v>200000</v>
      </c>
      <c r="K772" s="89">
        <f t="shared" si="148"/>
        <v>0</v>
      </c>
      <c r="L772" s="16"/>
      <c r="M772" s="23">
        <f t="shared" si="149"/>
        <v>200000</v>
      </c>
      <c r="N772" s="23">
        <f t="shared" si="149"/>
        <v>136675</v>
      </c>
      <c r="O772" s="209">
        <f t="shared" si="133"/>
        <v>68.337499999999991</v>
      </c>
    </row>
    <row r="773" spans="1:15">
      <c r="A773" s="19" t="s">
        <v>444</v>
      </c>
      <c r="B773" s="46" t="s">
        <v>141</v>
      </c>
      <c r="C773" s="128" t="s">
        <v>697</v>
      </c>
      <c r="D773" s="128" t="s">
        <v>697</v>
      </c>
      <c r="E773" s="46" t="s">
        <v>704</v>
      </c>
      <c r="F773" s="46" t="s">
        <v>169</v>
      </c>
      <c r="G773" s="46"/>
      <c r="H773" s="46">
        <v>226</v>
      </c>
      <c r="I773" s="102"/>
      <c r="J773" s="103">
        <f>J774</f>
        <v>200000</v>
      </c>
      <c r="K773" s="103">
        <f t="shared" si="148"/>
        <v>0</v>
      </c>
      <c r="L773" s="16"/>
      <c r="M773" s="16">
        <f t="shared" si="149"/>
        <v>200000</v>
      </c>
      <c r="N773" s="16">
        <f t="shared" si="149"/>
        <v>136675</v>
      </c>
      <c r="O773" s="208">
        <f t="shared" si="133"/>
        <v>68.337499999999991</v>
      </c>
    </row>
    <row r="774" spans="1:15">
      <c r="A774" s="19" t="s">
        <v>445</v>
      </c>
      <c r="B774" s="46" t="s">
        <v>141</v>
      </c>
      <c r="C774" s="128" t="s">
        <v>697</v>
      </c>
      <c r="D774" s="128" t="s">
        <v>697</v>
      </c>
      <c r="E774" s="46" t="s">
        <v>704</v>
      </c>
      <c r="F774" s="46">
        <v>123</v>
      </c>
      <c r="G774" s="46"/>
      <c r="H774" s="46">
        <v>226</v>
      </c>
      <c r="I774" s="102">
        <v>1140</v>
      </c>
      <c r="J774" s="103">
        <v>200000</v>
      </c>
      <c r="K774" s="28"/>
      <c r="L774" s="16"/>
      <c r="M774" s="16">
        <f t="shared" si="142"/>
        <v>200000</v>
      </c>
      <c r="N774" s="16">
        <v>136675</v>
      </c>
      <c r="O774" s="208">
        <f t="shared" si="133"/>
        <v>68.337499999999991</v>
      </c>
    </row>
    <row r="775" spans="1:15" ht="26">
      <c r="A775" s="85" t="s">
        <v>174</v>
      </c>
      <c r="B775" s="12" t="s">
        <v>141</v>
      </c>
      <c r="C775" s="12" t="s">
        <v>697</v>
      </c>
      <c r="D775" s="12" t="s">
        <v>697</v>
      </c>
      <c r="E775" s="189" t="s">
        <v>704</v>
      </c>
      <c r="F775" s="12" t="s">
        <v>175</v>
      </c>
      <c r="G775" s="12"/>
      <c r="H775" s="12" t="s">
        <v>0</v>
      </c>
      <c r="I775" s="84" t="s">
        <v>0</v>
      </c>
      <c r="J775" s="44">
        <f>J776</f>
        <v>579375</v>
      </c>
      <c r="K775" s="28"/>
      <c r="L775" s="16"/>
      <c r="M775" s="23">
        <f>M776</f>
        <v>579375</v>
      </c>
      <c r="N775" s="23">
        <f>N776</f>
        <v>83470</v>
      </c>
      <c r="O775" s="209">
        <f t="shared" si="133"/>
        <v>14.40690399137001</v>
      </c>
    </row>
    <row r="776" spans="1:15" ht="39">
      <c r="A776" s="85" t="s">
        <v>176</v>
      </c>
      <c r="B776" s="12" t="s">
        <v>141</v>
      </c>
      <c r="C776" s="12" t="s">
        <v>697</v>
      </c>
      <c r="D776" s="12" t="s">
        <v>697</v>
      </c>
      <c r="E776" s="189" t="s">
        <v>704</v>
      </c>
      <c r="F776" s="12" t="s">
        <v>177</v>
      </c>
      <c r="G776" s="12"/>
      <c r="H776" s="12" t="s">
        <v>0</v>
      </c>
      <c r="I776" s="84" t="s">
        <v>0</v>
      </c>
      <c r="J776" s="44">
        <f>J777</f>
        <v>579375</v>
      </c>
      <c r="K776" s="28"/>
      <c r="L776" s="16"/>
      <c r="M776" s="23">
        <f>M777</f>
        <v>579375</v>
      </c>
      <c r="N776" s="23">
        <f>N777</f>
        <v>83470</v>
      </c>
      <c r="O776" s="209">
        <f t="shared" si="133"/>
        <v>14.40690399137001</v>
      </c>
    </row>
    <row r="777" spans="1:15" ht="39">
      <c r="A777" s="13" t="s">
        <v>178</v>
      </c>
      <c r="B777" s="12" t="s">
        <v>141</v>
      </c>
      <c r="C777" s="12" t="s">
        <v>697</v>
      </c>
      <c r="D777" s="12" t="s">
        <v>697</v>
      </c>
      <c r="E777" s="189" t="s">
        <v>704</v>
      </c>
      <c r="F777" s="12" t="s">
        <v>179</v>
      </c>
      <c r="G777" s="12"/>
      <c r="H777" s="12" t="s">
        <v>0</v>
      </c>
      <c r="I777" s="84" t="s">
        <v>0</v>
      </c>
      <c r="J777" s="44">
        <f>J778+J781</f>
        <v>579375</v>
      </c>
      <c r="K777" s="28"/>
      <c r="L777" s="16"/>
      <c r="M777" s="23">
        <f>M778+M781</f>
        <v>579375</v>
      </c>
      <c r="N777" s="23">
        <f>N778+N781</f>
        <v>83470</v>
      </c>
      <c r="O777" s="209">
        <f t="shared" si="133"/>
        <v>14.40690399137001</v>
      </c>
    </row>
    <row r="778" spans="1:15">
      <c r="A778" s="19" t="s">
        <v>294</v>
      </c>
      <c r="B778" s="18" t="s">
        <v>141</v>
      </c>
      <c r="C778" s="18" t="s">
        <v>697</v>
      </c>
      <c r="D778" s="18" t="s">
        <v>697</v>
      </c>
      <c r="E778" s="46" t="s">
        <v>704</v>
      </c>
      <c r="F778" s="18" t="s">
        <v>179</v>
      </c>
      <c r="G778" s="18"/>
      <c r="H778" s="18" t="s">
        <v>180</v>
      </c>
      <c r="I778" s="81" t="s">
        <v>0</v>
      </c>
      <c r="J778" s="90">
        <f>J779</f>
        <v>500000</v>
      </c>
      <c r="K778" s="28"/>
      <c r="L778" s="16"/>
      <c r="M778" s="16">
        <f>M779</f>
        <v>500000</v>
      </c>
      <c r="N778" s="16">
        <f>N779</f>
        <v>80000</v>
      </c>
      <c r="O778" s="208">
        <f t="shared" ref="O778:O841" si="150">N778/M778*100</f>
        <v>16</v>
      </c>
    </row>
    <row r="779" spans="1:15">
      <c r="A779" s="19" t="s">
        <v>445</v>
      </c>
      <c r="B779" s="18" t="s">
        <v>141</v>
      </c>
      <c r="C779" s="18" t="s">
        <v>697</v>
      </c>
      <c r="D779" s="18" t="s">
        <v>697</v>
      </c>
      <c r="E779" s="46" t="s">
        <v>704</v>
      </c>
      <c r="F779" s="18" t="s">
        <v>179</v>
      </c>
      <c r="G779" s="18"/>
      <c r="H779" s="18" t="s">
        <v>180</v>
      </c>
      <c r="I779" s="81">
        <v>1140</v>
      </c>
      <c r="J779" s="90">
        <f>SUM(J780:J780)</f>
        <v>500000</v>
      </c>
      <c r="K779" s="28"/>
      <c r="L779" s="16"/>
      <c r="M779" s="16">
        <f>M780</f>
        <v>500000</v>
      </c>
      <c r="N779" s="16">
        <f>N780</f>
        <v>80000</v>
      </c>
      <c r="O779" s="208">
        <f t="shared" si="150"/>
        <v>16</v>
      </c>
    </row>
    <row r="780" spans="1:15" hidden="1">
      <c r="A780" s="96" t="s">
        <v>705</v>
      </c>
      <c r="B780" s="97"/>
      <c r="C780" s="97"/>
      <c r="D780" s="97"/>
      <c r="E780" s="46"/>
      <c r="F780" s="97"/>
      <c r="G780" s="97"/>
      <c r="H780" s="97"/>
      <c r="I780" s="98"/>
      <c r="J780" s="99">
        <v>500000</v>
      </c>
      <c r="K780" s="28"/>
      <c r="L780" s="16"/>
      <c r="M780" s="52">
        <f t="shared" si="142"/>
        <v>500000</v>
      </c>
      <c r="N780" s="52">
        <v>80000</v>
      </c>
      <c r="O780" s="208">
        <f t="shared" si="150"/>
        <v>16</v>
      </c>
    </row>
    <row r="781" spans="1:15">
      <c r="A781" s="19" t="s">
        <v>637</v>
      </c>
      <c r="B781" s="18" t="s">
        <v>141</v>
      </c>
      <c r="C781" s="18" t="s">
        <v>697</v>
      </c>
      <c r="D781" s="18" t="s">
        <v>697</v>
      </c>
      <c r="E781" s="46" t="s">
        <v>704</v>
      </c>
      <c r="F781" s="18" t="s">
        <v>179</v>
      </c>
      <c r="G781" s="18"/>
      <c r="H781" s="18">
        <v>340</v>
      </c>
      <c r="I781" s="81" t="s">
        <v>0</v>
      </c>
      <c r="J781" s="90">
        <f>J782</f>
        <v>79375</v>
      </c>
      <c r="K781" s="28"/>
      <c r="L781" s="16"/>
      <c r="M781" s="16">
        <f>M782</f>
        <v>79375</v>
      </c>
      <c r="N781" s="16">
        <f>N782</f>
        <v>3470</v>
      </c>
      <c r="O781" s="208">
        <f t="shared" si="150"/>
        <v>4.3716535433070867</v>
      </c>
    </row>
    <row r="782" spans="1:15" ht="26">
      <c r="A782" s="19" t="s">
        <v>184</v>
      </c>
      <c r="B782" s="18" t="s">
        <v>141</v>
      </c>
      <c r="C782" s="18" t="s">
        <v>697</v>
      </c>
      <c r="D782" s="18" t="s">
        <v>697</v>
      </c>
      <c r="E782" s="46" t="s">
        <v>704</v>
      </c>
      <c r="F782" s="18" t="s">
        <v>179</v>
      </c>
      <c r="G782" s="18"/>
      <c r="H782" s="18">
        <v>349</v>
      </c>
      <c r="I782" s="81" t="s">
        <v>185</v>
      </c>
      <c r="J782" s="90">
        <f>SUM(J783:J784)</f>
        <v>79375</v>
      </c>
      <c r="K782" s="28"/>
      <c r="L782" s="16"/>
      <c r="M782" s="16">
        <f>SUM(M783:M784)</f>
        <v>79375</v>
      </c>
      <c r="N782" s="16">
        <f>SUM(N783:N784)</f>
        <v>3470</v>
      </c>
      <c r="O782" s="208">
        <f t="shared" si="150"/>
        <v>4.3716535433070867</v>
      </c>
    </row>
    <row r="783" spans="1:15" s="107" customFormat="1" hidden="1">
      <c r="A783" s="96" t="s">
        <v>706</v>
      </c>
      <c r="B783" s="97"/>
      <c r="C783" s="97"/>
      <c r="D783" s="97"/>
      <c r="E783" s="108"/>
      <c r="F783" s="97"/>
      <c r="G783" s="97"/>
      <c r="H783" s="97"/>
      <c r="I783" s="98"/>
      <c r="J783" s="99">
        <v>60000</v>
      </c>
      <c r="K783" s="48"/>
      <c r="L783" s="52"/>
      <c r="M783" s="52">
        <f t="shared" si="142"/>
        <v>60000</v>
      </c>
      <c r="N783" s="52"/>
      <c r="O783" s="208">
        <f t="shared" si="150"/>
        <v>0</v>
      </c>
    </row>
    <row r="784" spans="1:15" s="107" customFormat="1" hidden="1">
      <c r="A784" s="96" t="s">
        <v>188</v>
      </c>
      <c r="B784" s="97"/>
      <c r="C784" s="97"/>
      <c r="D784" s="97"/>
      <c r="E784" s="108"/>
      <c r="F784" s="97"/>
      <c r="G784" s="97"/>
      <c r="H784" s="97"/>
      <c r="I784" s="98"/>
      <c r="J784" s="99">
        <v>19375</v>
      </c>
      <c r="K784" s="48"/>
      <c r="L784" s="52"/>
      <c r="M784" s="52">
        <f t="shared" si="142"/>
        <v>19375</v>
      </c>
      <c r="N784" s="52">
        <v>3470</v>
      </c>
      <c r="O784" s="208">
        <f t="shared" si="150"/>
        <v>17.909677419354839</v>
      </c>
    </row>
    <row r="785" spans="1:15" ht="26">
      <c r="A785" s="85" t="s">
        <v>189</v>
      </c>
      <c r="B785" s="12" t="s">
        <v>141</v>
      </c>
      <c r="C785" s="12" t="s">
        <v>697</v>
      </c>
      <c r="D785" s="12" t="s">
        <v>697</v>
      </c>
      <c r="E785" s="189" t="s">
        <v>704</v>
      </c>
      <c r="F785" s="12" t="s">
        <v>190</v>
      </c>
      <c r="G785" s="12"/>
      <c r="H785" s="12" t="s">
        <v>0</v>
      </c>
      <c r="I785" s="84" t="s">
        <v>0</v>
      </c>
      <c r="J785" s="44">
        <f>J786</f>
        <v>267500</v>
      </c>
      <c r="K785" s="28"/>
      <c r="L785" s="16"/>
      <c r="M785" s="23">
        <f>M786</f>
        <v>267500</v>
      </c>
      <c r="N785" s="23">
        <f>N786</f>
        <v>37500</v>
      </c>
      <c r="O785" s="209">
        <f t="shared" si="150"/>
        <v>14.018691588785046</v>
      </c>
    </row>
    <row r="786" spans="1:15">
      <c r="A786" s="13" t="s">
        <v>191</v>
      </c>
      <c r="B786" s="12" t="s">
        <v>141</v>
      </c>
      <c r="C786" s="12" t="s">
        <v>697</v>
      </c>
      <c r="D786" s="12" t="s">
        <v>697</v>
      </c>
      <c r="E786" s="46" t="s">
        <v>704</v>
      </c>
      <c r="F786" s="12" t="s">
        <v>192</v>
      </c>
      <c r="G786" s="12"/>
      <c r="H786" s="12" t="s">
        <v>0</v>
      </c>
      <c r="I786" s="84" t="s">
        <v>0</v>
      </c>
      <c r="J786" s="44">
        <f>J787</f>
        <v>267500</v>
      </c>
      <c r="K786" s="28"/>
      <c r="L786" s="16"/>
      <c r="M786" s="23">
        <f>M787</f>
        <v>267500</v>
      </c>
      <c r="N786" s="23">
        <f>N787</f>
        <v>37500</v>
      </c>
      <c r="O786" s="209">
        <f t="shared" si="150"/>
        <v>14.018691588785046</v>
      </c>
    </row>
    <row r="787" spans="1:15">
      <c r="A787" s="19" t="s">
        <v>193</v>
      </c>
      <c r="B787" s="18" t="s">
        <v>141</v>
      </c>
      <c r="C787" s="18" t="s">
        <v>697</v>
      </c>
      <c r="D787" s="18" t="s">
        <v>697</v>
      </c>
      <c r="E787" s="46" t="s">
        <v>704</v>
      </c>
      <c r="F787" s="18" t="s">
        <v>192</v>
      </c>
      <c r="G787" s="18"/>
      <c r="H787" s="18" t="s">
        <v>194</v>
      </c>
      <c r="I787" s="81" t="s">
        <v>0</v>
      </c>
      <c r="J787" s="90">
        <f>J788+J789</f>
        <v>267500</v>
      </c>
      <c r="K787" s="28"/>
      <c r="L787" s="16"/>
      <c r="M787" s="16">
        <f>SUM(M788:M789)</f>
        <v>267500</v>
      </c>
      <c r="N787" s="16">
        <f>SUM(N788:N789)</f>
        <v>37500</v>
      </c>
      <c r="O787" s="208">
        <f t="shared" si="150"/>
        <v>14.018691588785046</v>
      </c>
    </row>
    <row r="788" spans="1:15" ht="26">
      <c r="A788" s="19" t="s">
        <v>195</v>
      </c>
      <c r="B788" s="18" t="s">
        <v>141</v>
      </c>
      <c r="C788" s="18" t="s">
        <v>697</v>
      </c>
      <c r="D788" s="18" t="s">
        <v>697</v>
      </c>
      <c r="E788" s="46" t="s">
        <v>704</v>
      </c>
      <c r="F788" s="18" t="s">
        <v>192</v>
      </c>
      <c r="G788" s="18"/>
      <c r="H788" s="18">
        <v>296</v>
      </c>
      <c r="I788" s="81" t="s">
        <v>196</v>
      </c>
      <c r="J788" s="90">
        <v>200000</v>
      </c>
      <c r="K788" s="28"/>
      <c r="L788" s="16"/>
      <c r="M788" s="16">
        <f t="shared" si="142"/>
        <v>200000</v>
      </c>
      <c r="N788" s="16"/>
      <c r="O788" s="208">
        <f t="shared" si="150"/>
        <v>0</v>
      </c>
    </row>
    <row r="789" spans="1:15" ht="26">
      <c r="A789" s="19" t="s">
        <v>195</v>
      </c>
      <c r="B789" s="18" t="s">
        <v>141</v>
      </c>
      <c r="C789" s="18" t="s">
        <v>697</v>
      </c>
      <c r="D789" s="18" t="s">
        <v>697</v>
      </c>
      <c r="E789" s="46" t="s">
        <v>704</v>
      </c>
      <c r="F789" s="18" t="s">
        <v>192</v>
      </c>
      <c r="G789" s="18"/>
      <c r="H789" s="18">
        <v>296</v>
      </c>
      <c r="I789" s="81">
        <v>1150</v>
      </c>
      <c r="J789" s="90">
        <v>67500</v>
      </c>
      <c r="K789" s="28"/>
      <c r="L789" s="16"/>
      <c r="M789" s="16">
        <f t="shared" si="142"/>
        <v>67500</v>
      </c>
      <c r="N789" s="16">
        <v>37500</v>
      </c>
      <c r="O789" s="208">
        <f t="shared" si="150"/>
        <v>55.555555555555557</v>
      </c>
    </row>
    <row r="790" spans="1:15" ht="40.5">
      <c r="A790" s="123" t="s">
        <v>707</v>
      </c>
      <c r="B790" s="87" t="s">
        <v>141</v>
      </c>
      <c r="C790" s="87" t="s">
        <v>697</v>
      </c>
      <c r="D790" s="87" t="s">
        <v>697</v>
      </c>
      <c r="E790" s="87" t="s">
        <v>708</v>
      </c>
      <c r="F790" s="122"/>
      <c r="G790" s="123"/>
      <c r="H790" s="190"/>
      <c r="I790" s="190"/>
      <c r="J790" s="131">
        <f t="shared" ref="J790:J794" si="151">J791</f>
        <v>405078</v>
      </c>
      <c r="K790" s="28"/>
      <c r="L790" s="16"/>
      <c r="M790" s="156">
        <f t="shared" si="142"/>
        <v>405078</v>
      </c>
      <c r="N790" s="16"/>
      <c r="O790" s="209">
        <f t="shared" si="150"/>
        <v>0</v>
      </c>
    </row>
    <row r="791" spans="1:15" ht="26">
      <c r="A791" s="85" t="s">
        <v>174</v>
      </c>
      <c r="B791" s="12" t="s">
        <v>141</v>
      </c>
      <c r="C791" s="12" t="s">
        <v>697</v>
      </c>
      <c r="D791" s="12" t="s">
        <v>697</v>
      </c>
      <c r="E791" s="12" t="s">
        <v>708</v>
      </c>
      <c r="F791" s="12" t="s">
        <v>175</v>
      </c>
      <c r="G791" s="19"/>
      <c r="H791" s="167"/>
      <c r="I791" s="167"/>
      <c r="J791" s="66">
        <f t="shared" si="151"/>
        <v>405078</v>
      </c>
      <c r="K791" s="28"/>
      <c r="L791" s="16"/>
      <c r="M791" s="23">
        <f t="shared" si="142"/>
        <v>405078</v>
      </c>
      <c r="N791" s="16"/>
      <c r="O791" s="209">
        <f t="shared" si="150"/>
        <v>0</v>
      </c>
    </row>
    <row r="792" spans="1:15" ht="39">
      <c r="A792" s="85" t="s">
        <v>176</v>
      </c>
      <c r="B792" s="12" t="s">
        <v>141</v>
      </c>
      <c r="C792" s="12" t="s">
        <v>697</v>
      </c>
      <c r="D792" s="12" t="s">
        <v>697</v>
      </c>
      <c r="E792" s="12" t="s">
        <v>708</v>
      </c>
      <c r="F792" s="12" t="s">
        <v>177</v>
      </c>
      <c r="G792" s="19"/>
      <c r="H792" s="167"/>
      <c r="I792" s="167"/>
      <c r="J792" s="66">
        <f t="shared" si="151"/>
        <v>405078</v>
      </c>
      <c r="K792" s="28"/>
      <c r="L792" s="16"/>
      <c r="M792" s="23">
        <f t="shared" si="142"/>
        <v>405078</v>
      </c>
      <c r="N792" s="16"/>
      <c r="O792" s="209">
        <f t="shared" si="150"/>
        <v>0</v>
      </c>
    </row>
    <row r="793" spans="1:15" ht="39">
      <c r="A793" s="13" t="s">
        <v>178</v>
      </c>
      <c r="B793" s="12" t="s">
        <v>141</v>
      </c>
      <c r="C793" s="12" t="s">
        <v>697</v>
      </c>
      <c r="D793" s="12" t="s">
        <v>697</v>
      </c>
      <c r="E793" s="12" t="s">
        <v>708</v>
      </c>
      <c r="F793" s="12" t="s">
        <v>179</v>
      </c>
      <c r="G793" s="19"/>
      <c r="H793" s="167"/>
      <c r="I793" s="167"/>
      <c r="J793" s="66">
        <f t="shared" si="151"/>
        <v>405078</v>
      </c>
      <c r="K793" s="28"/>
      <c r="L793" s="16"/>
      <c r="M793" s="23">
        <f t="shared" si="142"/>
        <v>405078</v>
      </c>
      <c r="N793" s="16"/>
      <c r="O793" s="209">
        <f t="shared" si="150"/>
        <v>0</v>
      </c>
    </row>
    <row r="794" spans="1:15">
      <c r="A794" s="19" t="s">
        <v>294</v>
      </c>
      <c r="B794" s="18" t="s">
        <v>141</v>
      </c>
      <c r="C794" s="18" t="s">
        <v>697</v>
      </c>
      <c r="D794" s="18" t="s">
        <v>697</v>
      </c>
      <c r="E794" s="46" t="s">
        <v>708</v>
      </c>
      <c r="F794" s="18">
        <v>244</v>
      </c>
      <c r="G794" s="19">
        <v>226</v>
      </c>
      <c r="H794" s="167"/>
      <c r="I794" s="167"/>
      <c r="J794" s="90">
        <f t="shared" si="151"/>
        <v>405078</v>
      </c>
      <c r="K794" s="28"/>
      <c r="L794" s="16"/>
      <c r="M794" s="16">
        <f t="shared" si="142"/>
        <v>405078</v>
      </c>
      <c r="N794" s="16"/>
      <c r="O794" s="208">
        <f t="shared" si="150"/>
        <v>0</v>
      </c>
    </row>
    <row r="795" spans="1:15">
      <c r="A795" s="19" t="s">
        <v>445</v>
      </c>
      <c r="B795" s="18" t="s">
        <v>141</v>
      </c>
      <c r="C795" s="18" t="s">
        <v>697</v>
      </c>
      <c r="D795" s="18" t="s">
        <v>697</v>
      </c>
      <c r="E795" s="46" t="s">
        <v>708</v>
      </c>
      <c r="F795" s="18">
        <v>244</v>
      </c>
      <c r="G795" s="19">
        <v>226</v>
      </c>
      <c r="H795" s="167"/>
      <c r="I795" s="167">
        <v>1140</v>
      </c>
      <c r="J795" s="90">
        <f>SUM(J796:J797)</f>
        <v>405078</v>
      </c>
      <c r="K795" s="28"/>
      <c r="L795" s="16"/>
      <c r="M795" s="16">
        <f t="shared" si="142"/>
        <v>405078</v>
      </c>
      <c r="N795" s="16"/>
      <c r="O795" s="208">
        <f t="shared" si="150"/>
        <v>0</v>
      </c>
    </row>
    <row r="796" spans="1:15" s="184" customFormat="1" ht="26" hidden="1">
      <c r="A796" s="96" t="s">
        <v>709</v>
      </c>
      <c r="B796" s="97"/>
      <c r="C796" s="97"/>
      <c r="D796" s="97"/>
      <c r="E796" s="108"/>
      <c r="F796" s="97"/>
      <c r="G796" s="97"/>
      <c r="H796" s="97"/>
      <c r="I796" s="98"/>
      <c r="J796" s="99">
        <v>251298</v>
      </c>
      <c r="K796" s="154"/>
      <c r="L796" s="156"/>
      <c r="M796" s="52">
        <f t="shared" si="142"/>
        <v>251298</v>
      </c>
      <c r="N796" s="156"/>
      <c r="O796" s="208">
        <f t="shared" si="150"/>
        <v>0</v>
      </c>
    </row>
    <row r="797" spans="1:15" s="184" customFormat="1" hidden="1">
      <c r="A797" s="96" t="s">
        <v>710</v>
      </c>
      <c r="B797" s="97"/>
      <c r="C797" s="97"/>
      <c r="D797" s="97"/>
      <c r="E797" s="108"/>
      <c r="F797" s="97"/>
      <c r="G797" s="97"/>
      <c r="H797" s="97"/>
      <c r="I797" s="98"/>
      <c r="J797" s="99">
        <v>153780</v>
      </c>
      <c r="K797" s="154"/>
      <c r="L797" s="156"/>
      <c r="M797" s="52">
        <f t="shared" si="142"/>
        <v>153780</v>
      </c>
      <c r="N797" s="156"/>
      <c r="O797" s="208">
        <f t="shared" si="150"/>
        <v>0</v>
      </c>
    </row>
    <row r="798" spans="1:15" s="184" customFormat="1" hidden="1">
      <c r="A798" s="96"/>
      <c r="B798" s="97"/>
      <c r="C798" s="97"/>
      <c r="D798" s="97"/>
      <c r="E798" s="108"/>
      <c r="F798" s="97"/>
      <c r="G798" s="97"/>
      <c r="H798" s="97"/>
      <c r="I798" s="98"/>
      <c r="J798" s="99"/>
      <c r="K798" s="154"/>
      <c r="L798" s="156"/>
      <c r="M798" s="52"/>
      <c r="N798" s="156"/>
      <c r="O798" s="208" t="e">
        <f t="shared" si="150"/>
        <v>#DIV/0!</v>
      </c>
    </row>
    <row r="799" spans="1:15" s="184" customFormat="1" hidden="1">
      <c r="A799" s="96" t="s">
        <v>711</v>
      </c>
      <c r="B799" s="97"/>
      <c r="C799" s="97"/>
      <c r="D799" s="97"/>
      <c r="E799" s="108"/>
      <c r="F799" s="97"/>
      <c r="G799" s="97"/>
      <c r="H799" s="97"/>
      <c r="I799" s="98"/>
      <c r="J799" s="99">
        <v>33756.5</v>
      </c>
      <c r="K799" s="154"/>
      <c r="L799" s="156"/>
      <c r="M799" s="52"/>
      <c r="N799" s="156"/>
      <c r="O799" s="208" t="e">
        <f t="shared" si="150"/>
        <v>#DIV/0!</v>
      </c>
    </row>
    <row r="800" spans="1:15" s="184" customFormat="1" hidden="1">
      <c r="A800" s="96" t="s">
        <v>712</v>
      </c>
      <c r="B800" s="97"/>
      <c r="C800" s="97"/>
      <c r="D800" s="97"/>
      <c r="E800" s="108"/>
      <c r="F800" s="97"/>
      <c r="G800" s="97"/>
      <c r="H800" s="97"/>
      <c r="I800" s="98"/>
      <c r="J800" s="99">
        <v>33756.5</v>
      </c>
      <c r="K800" s="154"/>
      <c r="L800" s="156"/>
      <c r="M800" s="52"/>
      <c r="N800" s="156"/>
      <c r="O800" s="208" t="e">
        <f t="shared" si="150"/>
        <v>#DIV/0!</v>
      </c>
    </row>
    <row r="801" spans="1:15" s="184" customFormat="1" hidden="1">
      <c r="A801" s="96" t="s">
        <v>713</v>
      </c>
      <c r="B801" s="97"/>
      <c r="C801" s="97"/>
      <c r="D801" s="97"/>
      <c r="E801" s="108"/>
      <c r="F801" s="97"/>
      <c r="G801" s="97"/>
      <c r="H801" s="97"/>
      <c r="I801" s="98"/>
      <c r="J801" s="99">
        <v>33756.5</v>
      </c>
      <c r="K801" s="154"/>
      <c r="L801" s="156"/>
      <c r="M801" s="52"/>
      <c r="N801" s="156"/>
      <c r="O801" s="208" t="e">
        <f t="shared" si="150"/>
        <v>#DIV/0!</v>
      </c>
    </row>
    <row r="802" spans="1:15" s="184" customFormat="1" hidden="1">
      <c r="A802" s="96" t="s">
        <v>714</v>
      </c>
      <c r="B802" s="97"/>
      <c r="C802" s="97"/>
      <c r="D802" s="97"/>
      <c r="E802" s="108"/>
      <c r="F802" s="97"/>
      <c r="G802" s="97"/>
      <c r="H802" s="97"/>
      <c r="I802" s="98"/>
      <c r="J802" s="99">
        <v>33756.5</v>
      </c>
      <c r="K802" s="154"/>
      <c r="L802" s="156"/>
      <c r="M802" s="52"/>
      <c r="N802" s="156"/>
      <c r="O802" s="208" t="e">
        <f t="shared" si="150"/>
        <v>#DIV/0!</v>
      </c>
    </row>
    <row r="803" spans="1:15" s="184" customFormat="1" hidden="1">
      <c r="A803" s="96" t="s">
        <v>715</v>
      </c>
      <c r="B803" s="97"/>
      <c r="C803" s="97"/>
      <c r="D803" s="97"/>
      <c r="E803" s="108"/>
      <c r="F803" s="97"/>
      <c r="G803" s="97"/>
      <c r="H803" s="97"/>
      <c r="I803" s="98"/>
      <c r="J803" s="99">
        <v>33756.5</v>
      </c>
      <c r="K803" s="154"/>
      <c r="L803" s="156"/>
      <c r="M803" s="52"/>
      <c r="N803" s="156"/>
      <c r="O803" s="208" t="e">
        <f t="shared" si="150"/>
        <v>#DIV/0!</v>
      </c>
    </row>
    <row r="804" spans="1:15" s="184" customFormat="1" hidden="1">
      <c r="A804" s="96"/>
      <c r="B804" s="97"/>
      <c r="C804" s="97"/>
      <c r="D804" s="97"/>
      <c r="E804" s="108"/>
      <c r="F804" s="97"/>
      <c r="G804" s="97"/>
      <c r="H804" s="97"/>
      <c r="I804" s="98"/>
      <c r="J804" s="99"/>
      <c r="K804" s="154"/>
      <c r="L804" s="156"/>
      <c r="M804" s="52"/>
      <c r="N804" s="156"/>
      <c r="O804" s="208" t="e">
        <f t="shared" si="150"/>
        <v>#DIV/0!</v>
      </c>
    </row>
    <row r="805" spans="1:15">
      <c r="A805" s="82" t="s">
        <v>716</v>
      </c>
      <c r="B805" s="83" t="s">
        <v>141</v>
      </c>
      <c r="C805" s="12" t="s">
        <v>503</v>
      </c>
      <c r="D805" s="12" t="s">
        <v>0</v>
      </c>
      <c r="E805" s="12" t="s">
        <v>0</v>
      </c>
      <c r="F805" s="12" t="s">
        <v>0</v>
      </c>
      <c r="G805" s="12"/>
      <c r="H805" s="12" t="s">
        <v>0</v>
      </c>
      <c r="I805" s="84" t="s">
        <v>0</v>
      </c>
      <c r="J805" s="44">
        <f t="shared" ref="J805:J808" si="152">J806</f>
        <v>4611365.8800000008</v>
      </c>
      <c r="K805" s="28"/>
      <c r="L805" s="16"/>
      <c r="M805" s="23">
        <f t="shared" ref="M805:N808" si="153">M806</f>
        <v>4611365.8800000008</v>
      </c>
      <c r="N805" s="23">
        <f t="shared" si="153"/>
        <v>2847170.42</v>
      </c>
      <c r="O805" s="209">
        <f t="shared" si="150"/>
        <v>61.742453192631928</v>
      </c>
    </row>
    <row r="806" spans="1:15">
      <c r="A806" s="82" t="s">
        <v>717</v>
      </c>
      <c r="B806" s="83" t="s">
        <v>141</v>
      </c>
      <c r="C806" s="12" t="s">
        <v>503</v>
      </c>
      <c r="D806" s="126" t="s">
        <v>198</v>
      </c>
      <c r="E806" s="12" t="s">
        <v>0</v>
      </c>
      <c r="F806" s="12" t="s">
        <v>0</v>
      </c>
      <c r="G806" s="12"/>
      <c r="H806" s="12" t="s">
        <v>0</v>
      </c>
      <c r="I806" s="84" t="s">
        <v>0</v>
      </c>
      <c r="J806" s="44">
        <f t="shared" si="152"/>
        <v>4611365.8800000008</v>
      </c>
      <c r="K806" s="28"/>
      <c r="L806" s="16"/>
      <c r="M806" s="23">
        <f t="shared" si="153"/>
        <v>4611365.8800000008</v>
      </c>
      <c r="N806" s="23">
        <f t="shared" si="153"/>
        <v>2847170.42</v>
      </c>
      <c r="O806" s="209">
        <f t="shared" si="150"/>
        <v>61.742453192631928</v>
      </c>
    </row>
    <row r="807" spans="1:15" ht="39">
      <c r="A807" s="85" t="s">
        <v>718</v>
      </c>
      <c r="B807" s="12" t="s">
        <v>141</v>
      </c>
      <c r="C807" s="12" t="s">
        <v>503</v>
      </c>
      <c r="D807" s="126" t="s">
        <v>198</v>
      </c>
      <c r="E807" s="12" t="s">
        <v>719</v>
      </c>
      <c r="F807" s="12" t="s">
        <v>0</v>
      </c>
      <c r="G807" s="12"/>
      <c r="H807" s="12" t="s">
        <v>0</v>
      </c>
      <c r="I807" s="84" t="s">
        <v>0</v>
      </c>
      <c r="J807" s="44">
        <f t="shared" si="152"/>
        <v>4611365.8800000008</v>
      </c>
      <c r="K807" s="28"/>
      <c r="L807" s="16"/>
      <c r="M807" s="23">
        <f t="shared" si="153"/>
        <v>4611365.8800000008</v>
      </c>
      <c r="N807" s="23">
        <f t="shared" si="153"/>
        <v>2847170.42</v>
      </c>
      <c r="O807" s="209">
        <f t="shared" si="150"/>
        <v>61.742453192631928</v>
      </c>
    </row>
    <row r="808" spans="1:15" ht="26">
      <c r="A808" s="85" t="s">
        <v>720</v>
      </c>
      <c r="B808" s="12" t="s">
        <v>141</v>
      </c>
      <c r="C808" s="12" t="s">
        <v>503</v>
      </c>
      <c r="D808" s="126" t="s">
        <v>198</v>
      </c>
      <c r="E808" s="12" t="s">
        <v>721</v>
      </c>
      <c r="F808" s="12" t="s">
        <v>0</v>
      </c>
      <c r="G808" s="12"/>
      <c r="H808" s="12" t="s">
        <v>0</v>
      </c>
      <c r="I808" s="84" t="s">
        <v>0</v>
      </c>
      <c r="J808" s="44">
        <f t="shared" si="152"/>
        <v>4611365.8800000008</v>
      </c>
      <c r="K808" s="28"/>
      <c r="L808" s="16"/>
      <c r="M808" s="23">
        <f t="shared" si="153"/>
        <v>4611365.8800000008</v>
      </c>
      <c r="N808" s="23">
        <f t="shared" si="153"/>
        <v>2847170.42</v>
      </c>
      <c r="O808" s="209">
        <f t="shared" si="150"/>
        <v>61.742453192631928</v>
      </c>
    </row>
    <row r="809" spans="1:15" ht="27">
      <c r="A809" s="86" t="s">
        <v>722</v>
      </c>
      <c r="B809" s="87" t="s">
        <v>141</v>
      </c>
      <c r="C809" s="87" t="s">
        <v>503</v>
      </c>
      <c r="D809" s="125" t="s">
        <v>198</v>
      </c>
      <c r="E809" s="87" t="s">
        <v>723</v>
      </c>
      <c r="F809" s="87" t="s">
        <v>0</v>
      </c>
      <c r="G809" s="87"/>
      <c r="H809" s="87" t="s">
        <v>0</v>
      </c>
      <c r="I809" s="88" t="s">
        <v>0</v>
      </c>
      <c r="J809" s="89">
        <f>J810+J815+J828</f>
        <v>4611365.8800000008</v>
      </c>
      <c r="K809" s="28"/>
      <c r="L809" s="16"/>
      <c r="M809" s="156">
        <f>M810+M815+M828</f>
        <v>4611365.8800000008</v>
      </c>
      <c r="N809" s="156">
        <f>N810+N815+N828</f>
        <v>2847170.42</v>
      </c>
      <c r="O809" s="209">
        <f t="shared" si="150"/>
        <v>61.742453192631928</v>
      </c>
    </row>
    <row r="810" spans="1:15" ht="78">
      <c r="A810" s="85" t="s">
        <v>153</v>
      </c>
      <c r="B810" s="12" t="s">
        <v>141</v>
      </c>
      <c r="C810" s="12" t="s">
        <v>503</v>
      </c>
      <c r="D810" s="126" t="s">
        <v>198</v>
      </c>
      <c r="E810" s="12" t="s">
        <v>723</v>
      </c>
      <c r="F810" s="12" t="s">
        <v>154</v>
      </c>
      <c r="G810" s="12"/>
      <c r="H810" s="87"/>
      <c r="I810" s="88"/>
      <c r="J810" s="44">
        <f t="shared" ref="J810:J813" si="154">J811</f>
        <v>467302.68</v>
      </c>
      <c r="K810" s="28"/>
      <c r="L810" s="16"/>
      <c r="M810" s="23">
        <f t="shared" ref="M810:N813" si="155">M811</f>
        <v>467302.68</v>
      </c>
      <c r="N810" s="23">
        <f t="shared" si="155"/>
        <v>299366.92</v>
      </c>
      <c r="O810" s="209">
        <f t="shared" si="150"/>
        <v>64.062744086980189</v>
      </c>
    </row>
    <row r="811" spans="1:15" ht="26">
      <c r="A811" s="85" t="s">
        <v>155</v>
      </c>
      <c r="B811" s="12" t="s">
        <v>141</v>
      </c>
      <c r="C811" s="12" t="s">
        <v>503</v>
      </c>
      <c r="D811" s="126" t="s">
        <v>198</v>
      </c>
      <c r="E811" s="12" t="s">
        <v>723</v>
      </c>
      <c r="F811" s="12" t="s">
        <v>156</v>
      </c>
      <c r="G811" s="12"/>
      <c r="H811" s="87"/>
      <c r="I811" s="88"/>
      <c r="J811" s="44">
        <f t="shared" si="154"/>
        <v>467302.68</v>
      </c>
      <c r="K811" s="28"/>
      <c r="L811" s="16"/>
      <c r="M811" s="23">
        <f t="shared" si="155"/>
        <v>467302.68</v>
      </c>
      <c r="N811" s="23">
        <f t="shared" si="155"/>
        <v>299366.92</v>
      </c>
      <c r="O811" s="209">
        <f t="shared" si="150"/>
        <v>64.062744086980189</v>
      </c>
    </row>
    <row r="812" spans="1:15" ht="65">
      <c r="A812" s="13" t="s">
        <v>168</v>
      </c>
      <c r="B812" s="12" t="s">
        <v>141</v>
      </c>
      <c r="C812" s="12" t="s">
        <v>503</v>
      </c>
      <c r="D812" s="126" t="s">
        <v>198</v>
      </c>
      <c r="E812" s="12" t="s">
        <v>723</v>
      </c>
      <c r="F812" s="12" t="s">
        <v>169</v>
      </c>
      <c r="G812" s="12"/>
      <c r="H812" s="87"/>
      <c r="I812" s="88"/>
      <c r="J812" s="44">
        <f t="shared" si="154"/>
        <v>467302.68</v>
      </c>
      <c r="K812" s="28"/>
      <c r="L812" s="16"/>
      <c r="M812" s="23">
        <f t="shared" si="155"/>
        <v>467302.68</v>
      </c>
      <c r="N812" s="23">
        <f t="shared" si="155"/>
        <v>299366.92</v>
      </c>
      <c r="O812" s="209">
        <f t="shared" si="150"/>
        <v>64.062744086980189</v>
      </c>
    </row>
    <row r="813" spans="1:15">
      <c r="A813" s="19" t="s">
        <v>444</v>
      </c>
      <c r="B813" s="46" t="s">
        <v>141</v>
      </c>
      <c r="C813" s="46" t="s">
        <v>503</v>
      </c>
      <c r="D813" s="128" t="s">
        <v>198</v>
      </c>
      <c r="E813" s="46" t="s">
        <v>723</v>
      </c>
      <c r="F813" s="18" t="s">
        <v>169</v>
      </c>
      <c r="G813" s="18"/>
      <c r="H813" s="46">
        <v>226</v>
      </c>
      <c r="I813" s="102"/>
      <c r="J813" s="103">
        <f t="shared" si="154"/>
        <v>467302.68</v>
      </c>
      <c r="K813" s="28"/>
      <c r="L813" s="16"/>
      <c r="M813" s="16">
        <f t="shared" si="155"/>
        <v>467302.68</v>
      </c>
      <c r="N813" s="16">
        <f t="shared" si="155"/>
        <v>299366.92</v>
      </c>
      <c r="O813" s="208">
        <f t="shared" si="150"/>
        <v>64.062744086980189</v>
      </c>
    </row>
    <row r="814" spans="1:15">
      <c r="A814" s="19" t="s">
        <v>445</v>
      </c>
      <c r="B814" s="46" t="s">
        <v>141</v>
      </c>
      <c r="C814" s="46" t="s">
        <v>503</v>
      </c>
      <c r="D814" s="128" t="s">
        <v>198</v>
      </c>
      <c r="E814" s="46" t="s">
        <v>723</v>
      </c>
      <c r="F814" s="18" t="s">
        <v>169</v>
      </c>
      <c r="G814" s="18"/>
      <c r="H814" s="46">
        <v>226</v>
      </c>
      <c r="I814" s="102">
        <v>1140</v>
      </c>
      <c r="J814" s="103">
        <v>467302.68</v>
      </c>
      <c r="K814" s="28"/>
      <c r="L814" s="16"/>
      <c r="M814" s="16">
        <f t="shared" si="142"/>
        <v>467302.68</v>
      </c>
      <c r="N814" s="16">
        <v>299366.92</v>
      </c>
      <c r="O814" s="208">
        <f t="shared" si="150"/>
        <v>64.062744086980189</v>
      </c>
    </row>
    <row r="815" spans="1:15" ht="26">
      <c r="A815" s="85" t="s">
        <v>174</v>
      </c>
      <c r="B815" s="12" t="s">
        <v>141</v>
      </c>
      <c r="C815" s="12" t="s">
        <v>503</v>
      </c>
      <c r="D815" s="126" t="s">
        <v>198</v>
      </c>
      <c r="E815" s="12" t="s">
        <v>723</v>
      </c>
      <c r="F815" s="12" t="s">
        <v>175</v>
      </c>
      <c r="G815" s="12"/>
      <c r="H815" s="12" t="s">
        <v>0</v>
      </c>
      <c r="I815" s="84" t="s">
        <v>0</v>
      </c>
      <c r="J815" s="44">
        <f>J816</f>
        <v>3694063.2</v>
      </c>
      <c r="K815" s="28"/>
      <c r="L815" s="16"/>
      <c r="M815" s="23">
        <f>M816</f>
        <v>3694063.2</v>
      </c>
      <c r="N815" s="23">
        <f>N816</f>
        <v>2327803.5</v>
      </c>
      <c r="O815" s="209">
        <f t="shared" si="150"/>
        <v>63.014717777432715</v>
      </c>
    </row>
    <row r="816" spans="1:15" ht="39">
      <c r="A816" s="85" t="s">
        <v>176</v>
      </c>
      <c r="B816" s="12" t="s">
        <v>141</v>
      </c>
      <c r="C816" s="12" t="s">
        <v>503</v>
      </c>
      <c r="D816" s="126" t="s">
        <v>198</v>
      </c>
      <c r="E816" s="12" t="s">
        <v>723</v>
      </c>
      <c r="F816" s="12" t="s">
        <v>177</v>
      </c>
      <c r="G816" s="12"/>
      <c r="H816" s="12" t="s">
        <v>0</v>
      </c>
      <c r="I816" s="84" t="s">
        <v>0</v>
      </c>
      <c r="J816" s="44">
        <f>J817</f>
        <v>3694063.2</v>
      </c>
      <c r="K816" s="28"/>
      <c r="L816" s="16"/>
      <c r="M816" s="23">
        <f>M817</f>
        <v>3694063.2</v>
      </c>
      <c r="N816" s="23">
        <f>N817</f>
        <v>2327803.5</v>
      </c>
      <c r="O816" s="209">
        <f t="shared" si="150"/>
        <v>63.014717777432715</v>
      </c>
    </row>
    <row r="817" spans="1:15" ht="39">
      <c r="A817" s="13" t="s">
        <v>178</v>
      </c>
      <c r="B817" s="12" t="s">
        <v>141</v>
      </c>
      <c r="C817" s="12" t="s">
        <v>503</v>
      </c>
      <c r="D817" s="126" t="s">
        <v>198</v>
      </c>
      <c r="E817" s="12" t="s">
        <v>723</v>
      </c>
      <c r="F817" s="12" t="s">
        <v>179</v>
      </c>
      <c r="G817" s="12"/>
      <c r="H817" s="12" t="s">
        <v>0</v>
      </c>
      <c r="I817" s="84" t="s">
        <v>0</v>
      </c>
      <c r="J817" s="44">
        <f>J818+J823</f>
        <v>3694063.2</v>
      </c>
      <c r="K817" s="28"/>
      <c r="L817" s="16"/>
      <c r="M817" s="23">
        <f>M818+M823</f>
        <v>3694063.2</v>
      </c>
      <c r="N817" s="23">
        <f>N818+N823</f>
        <v>2327803.5</v>
      </c>
      <c r="O817" s="209">
        <f t="shared" si="150"/>
        <v>63.014717777432715</v>
      </c>
    </row>
    <row r="818" spans="1:15">
      <c r="A818" s="19" t="s">
        <v>294</v>
      </c>
      <c r="B818" s="18" t="s">
        <v>141</v>
      </c>
      <c r="C818" s="18" t="s">
        <v>503</v>
      </c>
      <c r="D818" s="128" t="s">
        <v>198</v>
      </c>
      <c r="E818" s="46" t="s">
        <v>723</v>
      </c>
      <c r="F818" s="18" t="s">
        <v>179</v>
      </c>
      <c r="G818" s="18"/>
      <c r="H818" s="18" t="s">
        <v>180</v>
      </c>
      <c r="I818" s="81" t="s">
        <v>0</v>
      </c>
      <c r="J818" s="90">
        <f>J819</f>
        <v>3156142.2</v>
      </c>
      <c r="K818" s="28"/>
      <c r="L818" s="16"/>
      <c r="M818" s="16">
        <f>M819</f>
        <v>3156142.2</v>
      </c>
      <c r="N818" s="16">
        <f>N819</f>
        <v>1888000</v>
      </c>
      <c r="O818" s="208">
        <f t="shared" si="150"/>
        <v>59.819864897088607</v>
      </c>
    </row>
    <row r="819" spans="1:15">
      <c r="A819" s="19" t="s">
        <v>445</v>
      </c>
      <c r="B819" s="18" t="s">
        <v>141</v>
      </c>
      <c r="C819" s="18" t="s">
        <v>503</v>
      </c>
      <c r="D819" s="128" t="s">
        <v>198</v>
      </c>
      <c r="E819" s="46" t="s">
        <v>723</v>
      </c>
      <c r="F819" s="18" t="s">
        <v>179</v>
      </c>
      <c r="G819" s="18"/>
      <c r="H819" s="18" t="s">
        <v>180</v>
      </c>
      <c r="I819" s="81">
        <v>1140</v>
      </c>
      <c r="J819" s="90">
        <f>SUM(J820:J822)</f>
        <v>3156142.2</v>
      </c>
      <c r="K819" s="28"/>
      <c r="L819" s="16"/>
      <c r="M819" s="16">
        <f>SUM(M820:M822)</f>
        <v>3156142.2</v>
      </c>
      <c r="N819" s="16">
        <f>SUM(N820:N822)</f>
        <v>1888000</v>
      </c>
      <c r="O819" s="208">
        <f t="shared" si="150"/>
        <v>59.819864897088607</v>
      </c>
    </row>
    <row r="820" spans="1:15" s="107" customFormat="1" hidden="1">
      <c r="A820" s="96" t="s">
        <v>724</v>
      </c>
      <c r="B820" s="97"/>
      <c r="C820" s="97"/>
      <c r="D820" s="183"/>
      <c r="E820" s="108"/>
      <c r="F820" s="97"/>
      <c r="G820" s="97"/>
      <c r="H820" s="97"/>
      <c r="I820" s="98"/>
      <c r="J820" s="99">
        <v>2058142.2</v>
      </c>
      <c r="K820" s="48"/>
      <c r="L820" s="52"/>
      <c r="M820" s="52">
        <f t="shared" si="142"/>
        <v>2058142.2</v>
      </c>
      <c r="N820" s="52">
        <v>790000</v>
      </c>
      <c r="O820" s="208">
        <f t="shared" si="150"/>
        <v>38.384131086763588</v>
      </c>
    </row>
    <row r="821" spans="1:15" s="107" customFormat="1" hidden="1">
      <c r="A821" s="96" t="s">
        <v>725</v>
      </c>
      <c r="B821" s="97"/>
      <c r="C821" s="97"/>
      <c r="D821" s="183"/>
      <c r="E821" s="108"/>
      <c r="F821" s="97"/>
      <c r="G821" s="97"/>
      <c r="H821" s="97"/>
      <c r="I821" s="98"/>
      <c r="J821" s="99">
        <v>98000</v>
      </c>
      <c r="K821" s="48"/>
      <c r="L821" s="52"/>
      <c r="M821" s="52">
        <f t="shared" si="142"/>
        <v>98000</v>
      </c>
      <c r="N821" s="52">
        <v>98000</v>
      </c>
      <c r="O821" s="208">
        <f t="shared" si="150"/>
        <v>100</v>
      </c>
    </row>
    <row r="822" spans="1:15" s="107" customFormat="1" hidden="1">
      <c r="A822" s="96" t="s">
        <v>726</v>
      </c>
      <c r="B822" s="97"/>
      <c r="C822" s="97"/>
      <c r="D822" s="183"/>
      <c r="E822" s="108"/>
      <c r="F822" s="97"/>
      <c r="G822" s="97"/>
      <c r="H822" s="97"/>
      <c r="I822" s="98"/>
      <c r="J822" s="99">
        <v>1000000</v>
      </c>
      <c r="K822" s="48"/>
      <c r="L822" s="52"/>
      <c r="M822" s="52">
        <f t="shared" si="142"/>
        <v>1000000</v>
      </c>
      <c r="N822" s="52">
        <v>1000000</v>
      </c>
      <c r="O822" s="208">
        <f t="shared" si="150"/>
        <v>100</v>
      </c>
    </row>
    <row r="823" spans="1:15">
      <c r="A823" s="19" t="s">
        <v>183</v>
      </c>
      <c r="B823" s="18" t="s">
        <v>141</v>
      </c>
      <c r="C823" s="18" t="s">
        <v>503</v>
      </c>
      <c r="D823" s="128" t="s">
        <v>198</v>
      </c>
      <c r="E823" s="46" t="s">
        <v>723</v>
      </c>
      <c r="F823" s="18" t="s">
        <v>179</v>
      </c>
      <c r="G823" s="18"/>
      <c r="H823" s="18">
        <v>340</v>
      </c>
      <c r="I823" s="81" t="s">
        <v>0</v>
      </c>
      <c r="J823" s="90">
        <f>J824</f>
        <v>537921</v>
      </c>
      <c r="K823" s="28"/>
      <c r="L823" s="16"/>
      <c r="M823" s="16">
        <f>M824</f>
        <v>537921</v>
      </c>
      <c r="N823" s="16">
        <f>N824</f>
        <v>439803.5</v>
      </c>
      <c r="O823" s="208">
        <f t="shared" si="150"/>
        <v>81.759868084718761</v>
      </c>
    </row>
    <row r="824" spans="1:15" ht="26">
      <c r="A824" s="19" t="s">
        <v>184</v>
      </c>
      <c r="B824" s="18" t="s">
        <v>141</v>
      </c>
      <c r="C824" s="18" t="s">
        <v>503</v>
      </c>
      <c r="D824" s="128" t="s">
        <v>198</v>
      </c>
      <c r="E824" s="46" t="s">
        <v>723</v>
      </c>
      <c r="F824" s="18" t="s">
        <v>179</v>
      </c>
      <c r="G824" s="18"/>
      <c r="H824" s="18">
        <v>349</v>
      </c>
      <c r="I824" s="81" t="s">
        <v>185</v>
      </c>
      <c r="J824" s="90">
        <f>SUM(J825:J827)</f>
        <v>537921</v>
      </c>
      <c r="K824" s="28"/>
      <c r="L824" s="16"/>
      <c r="M824" s="16">
        <f>SUM(M825:M827)</f>
        <v>537921</v>
      </c>
      <c r="N824" s="16">
        <f>SUM(N825:N827)</f>
        <v>439803.5</v>
      </c>
      <c r="O824" s="208">
        <f t="shared" si="150"/>
        <v>81.759868084718761</v>
      </c>
    </row>
    <row r="825" spans="1:15" s="107" customFormat="1" hidden="1">
      <c r="A825" s="96" t="s">
        <v>727</v>
      </c>
      <c r="B825" s="97"/>
      <c r="C825" s="97"/>
      <c r="D825" s="183"/>
      <c r="E825" s="108"/>
      <c r="F825" s="97"/>
      <c r="G825" s="97"/>
      <c r="H825" s="97"/>
      <c r="I825" s="98"/>
      <c r="J825" s="99">
        <v>90000</v>
      </c>
      <c r="K825" s="48"/>
      <c r="L825" s="52"/>
      <c r="M825" s="52">
        <f t="shared" si="142"/>
        <v>90000</v>
      </c>
      <c r="N825" s="52"/>
      <c r="O825" s="208">
        <f t="shared" si="150"/>
        <v>0</v>
      </c>
    </row>
    <row r="826" spans="1:15" s="107" customFormat="1" hidden="1">
      <c r="A826" s="96" t="s">
        <v>188</v>
      </c>
      <c r="B826" s="97"/>
      <c r="C826" s="97"/>
      <c r="D826" s="183"/>
      <c r="E826" s="108"/>
      <c r="F826" s="97"/>
      <c r="G826" s="97"/>
      <c r="H826" s="97"/>
      <c r="I826" s="98"/>
      <c r="J826" s="99">
        <v>32375</v>
      </c>
      <c r="K826" s="48"/>
      <c r="L826" s="52"/>
      <c r="M826" s="52">
        <f t="shared" ref="M826:M831" si="156">J826+L826</f>
        <v>32375</v>
      </c>
      <c r="N826" s="52">
        <v>24257.5</v>
      </c>
      <c r="O826" s="208">
        <f t="shared" si="150"/>
        <v>74.926640926640928</v>
      </c>
    </row>
    <row r="827" spans="1:15" s="107" customFormat="1" hidden="1">
      <c r="A827" s="96" t="s">
        <v>728</v>
      </c>
      <c r="B827" s="97"/>
      <c r="C827" s="97"/>
      <c r="D827" s="183"/>
      <c r="E827" s="108"/>
      <c r="F827" s="97"/>
      <c r="G827" s="97"/>
      <c r="H827" s="97"/>
      <c r="I827" s="98"/>
      <c r="J827" s="99">
        <v>415546</v>
      </c>
      <c r="K827" s="48"/>
      <c r="L827" s="52"/>
      <c r="M827" s="52">
        <f t="shared" si="156"/>
        <v>415546</v>
      </c>
      <c r="N827" s="52">
        <v>415546</v>
      </c>
      <c r="O827" s="208">
        <f t="shared" si="150"/>
        <v>100</v>
      </c>
    </row>
    <row r="828" spans="1:15" ht="26">
      <c r="A828" s="85" t="s">
        <v>189</v>
      </c>
      <c r="B828" s="12" t="s">
        <v>141</v>
      </c>
      <c r="C828" s="12" t="s">
        <v>503</v>
      </c>
      <c r="D828" s="126" t="s">
        <v>198</v>
      </c>
      <c r="E828" s="12" t="s">
        <v>723</v>
      </c>
      <c r="F828" s="12" t="s">
        <v>190</v>
      </c>
      <c r="G828" s="12"/>
      <c r="H828" s="12" t="s">
        <v>0</v>
      </c>
      <c r="I828" s="84" t="s">
        <v>0</v>
      </c>
      <c r="J828" s="44">
        <f t="shared" ref="J828:J830" si="157">J829</f>
        <v>450000</v>
      </c>
      <c r="K828" s="28"/>
      <c r="L828" s="16"/>
      <c r="M828" s="23">
        <f t="shared" ref="M828:N830" si="158">M829</f>
        <v>450000</v>
      </c>
      <c r="N828" s="23">
        <f t="shared" si="158"/>
        <v>220000</v>
      </c>
      <c r="O828" s="209">
        <f t="shared" si="150"/>
        <v>48.888888888888886</v>
      </c>
    </row>
    <row r="829" spans="1:15">
      <c r="A829" s="13" t="s">
        <v>191</v>
      </c>
      <c r="B829" s="12" t="s">
        <v>141</v>
      </c>
      <c r="C829" s="12" t="s">
        <v>503</v>
      </c>
      <c r="D829" s="126" t="s">
        <v>198</v>
      </c>
      <c r="E829" s="12" t="s">
        <v>723</v>
      </c>
      <c r="F829" s="12" t="s">
        <v>192</v>
      </c>
      <c r="G829" s="12"/>
      <c r="H829" s="12" t="s">
        <v>0</v>
      </c>
      <c r="I829" s="84" t="s">
        <v>0</v>
      </c>
      <c r="J829" s="44">
        <f t="shared" si="157"/>
        <v>450000</v>
      </c>
      <c r="K829" s="28"/>
      <c r="L829" s="16"/>
      <c r="M829" s="23">
        <f t="shared" si="158"/>
        <v>450000</v>
      </c>
      <c r="N829" s="23">
        <f t="shared" si="158"/>
        <v>220000</v>
      </c>
      <c r="O829" s="209">
        <f t="shared" si="150"/>
        <v>48.888888888888886</v>
      </c>
    </row>
    <row r="830" spans="1:15">
      <c r="A830" s="19" t="s">
        <v>193</v>
      </c>
      <c r="B830" s="18" t="s">
        <v>141</v>
      </c>
      <c r="C830" s="18" t="s">
        <v>503</v>
      </c>
      <c r="D830" s="128" t="s">
        <v>198</v>
      </c>
      <c r="E830" s="46" t="s">
        <v>723</v>
      </c>
      <c r="F830" s="18" t="s">
        <v>192</v>
      </c>
      <c r="G830" s="18"/>
      <c r="H830" s="18" t="s">
        <v>194</v>
      </c>
      <c r="I830" s="81" t="s">
        <v>0</v>
      </c>
      <c r="J830" s="90">
        <f t="shared" si="157"/>
        <v>450000</v>
      </c>
      <c r="K830" s="28"/>
      <c r="L830" s="16"/>
      <c r="M830" s="16">
        <f t="shared" si="158"/>
        <v>450000</v>
      </c>
      <c r="N830" s="16">
        <f t="shared" si="158"/>
        <v>220000</v>
      </c>
      <c r="O830" s="208">
        <f t="shared" si="150"/>
        <v>48.888888888888886</v>
      </c>
    </row>
    <row r="831" spans="1:15" ht="26">
      <c r="A831" s="19" t="s">
        <v>195</v>
      </c>
      <c r="B831" s="18" t="s">
        <v>141</v>
      </c>
      <c r="C831" s="18" t="s">
        <v>503</v>
      </c>
      <c r="D831" s="128" t="s">
        <v>198</v>
      </c>
      <c r="E831" s="46" t="s">
        <v>723</v>
      </c>
      <c r="F831" s="18" t="s">
        <v>192</v>
      </c>
      <c r="G831" s="18"/>
      <c r="H831" s="18">
        <v>296</v>
      </c>
      <c r="I831" s="81" t="s">
        <v>196</v>
      </c>
      <c r="J831" s="90">
        <v>450000</v>
      </c>
      <c r="K831" s="28"/>
      <c r="L831" s="16"/>
      <c r="M831" s="16">
        <f t="shared" si="156"/>
        <v>450000</v>
      </c>
      <c r="N831" s="16">
        <v>220000</v>
      </c>
      <c r="O831" s="208">
        <f t="shared" si="150"/>
        <v>48.888888888888886</v>
      </c>
    </row>
    <row r="832" spans="1:15">
      <c r="A832" s="82" t="s">
        <v>729</v>
      </c>
      <c r="B832" s="83" t="s">
        <v>141</v>
      </c>
      <c r="C832" s="12" t="s">
        <v>730</v>
      </c>
      <c r="D832" s="12" t="s">
        <v>0</v>
      </c>
      <c r="E832" s="12" t="s">
        <v>0</v>
      </c>
      <c r="F832" s="12" t="s">
        <v>0</v>
      </c>
      <c r="G832" s="12"/>
      <c r="H832" s="12" t="s">
        <v>0</v>
      </c>
      <c r="I832" s="84" t="s">
        <v>0</v>
      </c>
      <c r="J832" s="44" t="e">
        <f>J833+J839+J908</f>
        <v>#REF!</v>
      </c>
      <c r="K832" s="44">
        <f t="shared" ref="K832:N832" si="159">K833+K839+K908</f>
        <v>0</v>
      </c>
      <c r="L832" s="44">
        <f t="shared" si="159"/>
        <v>1750493.6</v>
      </c>
      <c r="M832" s="44">
        <f t="shared" si="159"/>
        <v>74560748.63000001</v>
      </c>
      <c r="N832" s="44">
        <f t="shared" si="159"/>
        <v>4324751.3499999996</v>
      </c>
      <c r="O832" s="209">
        <f t="shared" si="150"/>
        <v>5.8003056963136599</v>
      </c>
    </row>
    <row r="833" spans="1:15">
      <c r="A833" s="82" t="s">
        <v>731</v>
      </c>
      <c r="B833" s="83">
        <v>803</v>
      </c>
      <c r="C833" s="12">
        <v>10</v>
      </c>
      <c r="D833" s="126" t="s">
        <v>144</v>
      </c>
      <c r="E833" s="12"/>
      <c r="F833" s="12"/>
      <c r="G833" s="12"/>
      <c r="H833" s="12"/>
      <c r="I833" s="84"/>
      <c r="J833" s="44">
        <f t="shared" ref="J833:J837" si="160">J834</f>
        <v>372977.64</v>
      </c>
      <c r="K833" s="28"/>
      <c r="L833" s="16"/>
      <c r="M833" s="23">
        <f t="shared" ref="M833:N837" si="161">M834</f>
        <v>372977.64</v>
      </c>
      <c r="N833" s="23">
        <f t="shared" si="161"/>
        <v>155407.35</v>
      </c>
      <c r="O833" s="209">
        <f t="shared" si="150"/>
        <v>41.666666666666671</v>
      </c>
    </row>
    <row r="834" spans="1:15" ht="27">
      <c r="A834" s="191" t="s">
        <v>442</v>
      </c>
      <c r="B834" s="124">
        <v>803</v>
      </c>
      <c r="C834" s="87">
        <v>10</v>
      </c>
      <c r="D834" s="125" t="s">
        <v>144</v>
      </c>
      <c r="E834" s="87" t="s">
        <v>443</v>
      </c>
      <c r="F834" s="87"/>
      <c r="G834" s="87"/>
      <c r="H834" s="87"/>
      <c r="I834" s="88"/>
      <c r="J834" s="89">
        <f t="shared" si="160"/>
        <v>372977.64</v>
      </c>
      <c r="K834" s="28"/>
      <c r="L834" s="16"/>
      <c r="M834" s="156">
        <f t="shared" si="161"/>
        <v>372977.64</v>
      </c>
      <c r="N834" s="156">
        <f t="shared" si="161"/>
        <v>155407.35</v>
      </c>
      <c r="O834" s="209">
        <f t="shared" si="150"/>
        <v>41.666666666666671</v>
      </c>
    </row>
    <row r="835" spans="1:15" ht="26">
      <c r="A835" s="85" t="s">
        <v>189</v>
      </c>
      <c r="B835" s="12" t="s">
        <v>141</v>
      </c>
      <c r="C835" s="12" t="s">
        <v>730</v>
      </c>
      <c r="D835" s="126" t="s">
        <v>144</v>
      </c>
      <c r="E835" s="12" t="s">
        <v>443</v>
      </c>
      <c r="F835" s="12" t="s">
        <v>190</v>
      </c>
      <c r="G835" s="12"/>
      <c r="H835" s="12"/>
      <c r="I835" s="84"/>
      <c r="J835" s="44">
        <f t="shared" si="160"/>
        <v>372977.64</v>
      </c>
      <c r="K835" s="28"/>
      <c r="L835" s="16"/>
      <c r="M835" s="23">
        <f t="shared" si="161"/>
        <v>372977.64</v>
      </c>
      <c r="N835" s="23">
        <f t="shared" si="161"/>
        <v>155407.35</v>
      </c>
      <c r="O835" s="209">
        <f t="shared" si="150"/>
        <v>41.666666666666671</v>
      </c>
    </row>
    <row r="836" spans="1:15" ht="26">
      <c r="A836" s="85" t="s">
        <v>732</v>
      </c>
      <c r="B836" s="12" t="s">
        <v>141</v>
      </c>
      <c r="C836" s="12" t="s">
        <v>730</v>
      </c>
      <c r="D836" s="126" t="s">
        <v>144</v>
      </c>
      <c r="E836" s="12" t="s">
        <v>443</v>
      </c>
      <c r="F836" s="12">
        <v>310</v>
      </c>
      <c r="G836" s="12"/>
      <c r="H836" s="12"/>
      <c r="I836" s="84"/>
      <c r="J836" s="44">
        <f t="shared" si="160"/>
        <v>372977.64</v>
      </c>
      <c r="K836" s="28"/>
      <c r="L836" s="16"/>
      <c r="M836" s="23">
        <f t="shared" si="161"/>
        <v>372977.64</v>
      </c>
      <c r="N836" s="23">
        <f t="shared" si="161"/>
        <v>155407.35</v>
      </c>
      <c r="O836" s="209">
        <f t="shared" si="150"/>
        <v>41.666666666666671</v>
      </c>
    </row>
    <row r="837" spans="1:15" ht="26">
      <c r="A837" s="82" t="s">
        <v>733</v>
      </c>
      <c r="B837" s="12" t="s">
        <v>141</v>
      </c>
      <c r="C837" s="12" t="s">
        <v>730</v>
      </c>
      <c r="D837" s="126" t="s">
        <v>144</v>
      </c>
      <c r="E837" s="12" t="s">
        <v>443</v>
      </c>
      <c r="F837" s="12">
        <v>312</v>
      </c>
      <c r="G837" s="12"/>
      <c r="H837" s="12"/>
      <c r="I837" s="84"/>
      <c r="J837" s="44">
        <f t="shared" si="160"/>
        <v>372977.64</v>
      </c>
      <c r="K837" s="28"/>
      <c r="L837" s="16"/>
      <c r="M837" s="23">
        <f t="shared" si="161"/>
        <v>372977.64</v>
      </c>
      <c r="N837" s="23">
        <f t="shared" si="161"/>
        <v>155407.35</v>
      </c>
      <c r="O837" s="209">
        <f t="shared" si="150"/>
        <v>41.666666666666671</v>
      </c>
    </row>
    <row r="838" spans="1:15" ht="39">
      <c r="A838" s="192" t="s">
        <v>734</v>
      </c>
      <c r="B838" s="46" t="s">
        <v>141</v>
      </c>
      <c r="C838" s="46" t="s">
        <v>730</v>
      </c>
      <c r="D838" s="128" t="s">
        <v>144</v>
      </c>
      <c r="E838" s="46" t="s">
        <v>443</v>
      </c>
      <c r="F838" s="46">
        <v>312</v>
      </c>
      <c r="G838" s="46"/>
      <c r="H838" s="46">
        <v>264</v>
      </c>
      <c r="I838" s="102"/>
      <c r="J838" s="103">
        <v>372977.64</v>
      </c>
      <c r="K838" s="28"/>
      <c r="L838" s="16"/>
      <c r="M838" s="16">
        <f t="shared" ref="M838" si="162">J838+L838</f>
        <v>372977.64</v>
      </c>
      <c r="N838" s="16">
        <v>155407.35</v>
      </c>
      <c r="O838" s="208">
        <f t="shared" si="150"/>
        <v>41.666666666666671</v>
      </c>
    </row>
    <row r="839" spans="1:15">
      <c r="A839" s="82" t="s">
        <v>735</v>
      </c>
      <c r="B839" s="83" t="s">
        <v>141</v>
      </c>
      <c r="C839" s="12" t="s">
        <v>730</v>
      </c>
      <c r="D839" s="12" t="s">
        <v>165</v>
      </c>
      <c r="E839" s="12" t="s">
        <v>0</v>
      </c>
      <c r="F839" s="12" t="s">
        <v>0</v>
      </c>
      <c r="G839" s="12"/>
      <c r="H839" s="12" t="s">
        <v>0</v>
      </c>
      <c r="I839" s="84" t="s">
        <v>0</v>
      </c>
      <c r="J839" s="44">
        <f>J840+J886+J899</f>
        <v>77053476.390000001</v>
      </c>
      <c r="K839" s="44">
        <f t="shared" ref="K839:N839" si="163">K840+K886+K899</f>
        <v>0</v>
      </c>
      <c r="L839" s="44">
        <f t="shared" si="163"/>
        <v>1750493.6</v>
      </c>
      <c r="M839" s="44">
        <f t="shared" si="163"/>
        <v>73250270.99000001</v>
      </c>
      <c r="N839" s="44">
        <f t="shared" si="163"/>
        <v>3737340</v>
      </c>
      <c r="O839" s="209">
        <f t="shared" si="150"/>
        <v>5.1021517729404913</v>
      </c>
    </row>
    <row r="840" spans="1:15">
      <c r="A840" s="85" t="s">
        <v>736</v>
      </c>
      <c r="B840" s="12" t="s">
        <v>141</v>
      </c>
      <c r="C840" s="12" t="s">
        <v>730</v>
      </c>
      <c r="D840" s="12" t="s">
        <v>165</v>
      </c>
      <c r="E840" s="12" t="s">
        <v>737</v>
      </c>
      <c r="F840" s="12" t="s">
        <v>0</v>
      </c>
      <c r="G840" s="12"/>
      <c r="H840" s="12" t="s">
        <v>0</v>
      </c>
      <c r="I840" s="84" t="s">
        <v>0</v>
      </c>
      <c r="J840" s="44">
        <f>J841+J848+J875</f>
        <v>3864700</v>
      </c>
      <c r="K840" s="28"/>
      <c r="L840" s="16"/>
      <c r="M840" s="23">
        <f>M841+M848+M875</f>
        <v>5118007</v>
      </c>
      <c r="N840" s="23">
        <f>N841+N848+N875</f>
        <v>1148070</v>
      </c>
      <c r="O840" s="209">
        <f t="shared" si="150"/>
        <v>22.431974008632658</v>
      </c>
    </row>
    <row r="841" spans="1:15">
      <c r="A841" s="85" t="s">
        <v>738</v>
      </c>
      <c r="B841" s="12">
        <v>803</v>
      </c>
      <c r="C841" s="12">
        <v>10</v>
      </c>
      <c r="D841" s="126" t="s">
        <v>165</v>
      </c>
      <c r="E841" s="12" t="s">
        <v>739</v>
      </c>
      <c r="F841" s="12"/>
      <c r="G841" s="12"/>
      <c r="H841" s="12"/>
      <c r="I841" s="84"/>
      <c r="J841" s="44">
        <f>J842</f>
        <v>200000</v>
      </c>
      <c r="K841" s="28"/>
      <c r="L841" s="16"/>
      <c r="M841" s="23">
        <f t="shared" ref="M841:N844" si="164">M842</f>
        <v>1103307</v>
      </c>
      <c r="N841" s="23">
        <f t="shared" si="164"/>
        <v>0</v>
      </c>
      <c r="O841" s="209">
        <f t="shared" si="150"/>
        <v>0</v>
      </c>
    </row>
    <row r="842" spans="1:15" ht="27">
      <c r="A842" s="86" t="s">
        <v>740</v>
      </c>
      <c r="B842" s="87">
        <v>803</v>
      </c>
      <c r="C842" s="87">
        <v>10</v>
      </c>
      <c r="D842" s="125" t="s">
        <v>165</v>
      </c>
      <c r="E842" s="87" t="s">
        <v>741</v>
      </c>
      <c r="F842" s="87"/>
      <c r="G842" s="87"/>
      <c r="H842" s="87"/>
      <c r="I842" s="88"/>
      <c r="J842" s="89">
        <f>J843</f>
        <v>200000</v>
      </c>
      <c r="K842" s="28"/>
      <c r="L842" s="16"/>
      <c r="M842" s="156">
        <f t="shared" si="164"/>
        <v>1103307</v>
      </c>
      <c r="N842" s="156">
        <f t="shared" si="164"/>
        <v>0</v>
      </c>
      <c r="O842" s="209">
        <f t="shared" ref="O842:O905" si="165">N842/M842*100</f>
        <v>0</v>
      </c>
    </row>
    <row r="843" spans="1:15" ht="39">
      <c r="A843" s="85" t="s">
        <v>742</v>
      </c>
      <c r="B843" s="12">
        <v>803</v>
      </c>
      <c r="C843" s="12">
        <v>10</v>
      </c>
      <c r="D843" s="126" t="s">
        <v>165</v>
      </c>
      <c r="E843" s="12" t="s">
        <v>741</v>
      </c>
      <c r="F843" s="12">
        <v>630</v>
      </c>
      <c r="G843" s="12"/>
      <c r="H843" s="12"/>
      <c r="I843" s="84"/>
      <c r="J843" s="44">
        <f>J844</f>
        <v>200000</v>
      </c>
      <c r="K843" s="28"/>
      <c r="L843" s="16"/>
      <c r="M843" s="23">
        <f t="shared" si="164"/>
        <v>1103307</v>
      </c>
      <c r="N843" s="23">
        <f t="shared" si="164"/>
        <v>0</v>
      </c>
      <c r="O843" s="209">
        <f t="shared" si="165"/>
        <v>0</v>
      </c>
    </row>
    <row r="844" spans="1:15" ht="26">
      <c r="A844" s="13" t="s">
        <v>743</v>
      </c>
      <c r="B844" s="12">
        <v>803</v>
      </c>
      <c r="C844" s="12">
        <v>10</v>
      </c>
      <c r="D844" s="126" t="s">
        <v>165</v>
      </c>
      <c r="E844" s="12" t="s">
        <v>741</v>
      </c>
      <c r="F844" s="12">
        <v>630</v>
      </c>
      <c r="G844" s="12"/>
      <c r="H844" s="12"/>
      <c r="I844" s="84"/>
      <c r="J844" s="44">
        <f>J845</f>
        <v>200000</v>
      </c>
      <c r="K844" s="28"/>
      <c r="L844" s="16"/>
      <c r="M844" s="23">
        <f t="shared" si="164"/>
        <v>1103307</v>
      </c>
      <c r="N844" s="23">
        <f t="shared" si="164"/>
        <v>0</v>
      </c>
      <c r="O844" s="209">
        <f t="shared" si="165"/>
        <v>0</v>
      </c>
    </row>
    <row r="845" spans="1:15" ht="39">
      <c r="A845" s="19" t="s">
        <v>744</v>
      </c>
      <c r="B845" s="46">
        <v>803</v>
      </c>
      <c r="C845" s="46">
        <v>10</v>
      </c>
      <c r="D845" s="128" t="s">
        <v>165</v>
      </c>
      <c r="E845" s="46" t="s">
        <v>741</v>
      </c>
      <c r="F845" s="46">
        <v>634</v>
      </c>
      <c r="G845" s="46"/>
      <c r="H845" s="46">
        <v>246</v>
      </c>
      <c r="I845" s="84"/>
      <c r="J845" s="103">
        <f>J846</f>
        <v>200000</v>
      </c>
      <c r="K845" s="28"/>
      <c r="L845" s="16"/>
      <c r="M845" s="16">
        <f>SUM(M846:M847)</f>
        <v>1103307</v>
      </c>
      <c r="N845" s="16"/>
      <c r="O845" s="208">
        <f t="shared" si="165"/>
        <v>0</v>
      </c>
    </row>
    <row r="846" spans="1:15" hidden="1">
      <c r="A846" s="186" t="s">
        <v>745</v>
      </c>
      <c r="B846" s="108"/>
      <c r="C846" s="108"/>
      <c r="D846" s="108"/>
      <c r="E846" s="108"/>
      <c r="F846" s="108"/>
      <c r="G846" s="108"/>
      <c r="H846" s="108"/>
      <c r="I846" s="105"/>
      <c r="J846" s="106">
        <v>200000</v>
      </c>
      <c r="K846" s="28"/>
      <c r="L846" s="16"/>
      <c r="M846" s="52">
        <f t="shared" ref="M846:M885" si="166">J846+L846</f>
        <v>200000</v>
      </c>
      <c r="N846" s="16"/>
      <c r="O846" s="208">
        <f t="shared" si="165"/>
        <v>0</v>
      </c>
    </row>
    <row r="847" spans="1:15" hidden="1">
      <c r="A847" s="186" t="s">
        <v>746</v>
      </c>
      <c r="B847" s="108"/>
      <c r="C847" s="108"/>
      <c r="D847" s="108"/>
      <c r="E847" s="108"/>
      <c r="F847" s="108"/>
      <c r="G847" s="108"/>
      <c r="H847" s="108"/>
      <c r="I847" s="105"/>
      <c r="J847" s="106"/>
      <c r="K847" s="28"/>
      <c r="L847" s="16"/>
      <c r="M847" s="52">
        <v>903307</v>
      </c>
      <c r="N847" s="16"/>
      <c r="O847" s="208">
        <f t="shared" si="165"/>
        <v>0</v>
      </c>
    </row>
    <row r="848" spans="1:15" ht="26">
      <c r="A848" s="85" t="s">
        <v>747</v>
      </c>
      <c r="B848" s="12" t="s">
        <v>141</v>
      </c>
      <c r="C848" s="12" t="s">
        <v>730</v>
      </c>
      <c r="D848" s="12" t="s">
        <v>165</v>
      </c>
      <c r="E848" s="12" t="s">
        <v>748</v>
      </c>
      <c r="F848" s="12" t="s">
        <v>0</v>
      </c>
      <c r="G848" s="12"/>
      <c r="H848" s="12" t="s">
        <v>0</v>
      </c>
      <c r="I848" s="84" t="s">
        <v>0</v>
      </c>
      <c r="J848" s="44">
        <f>J849</f>
        <v>3519700</v>
      </c>
      <c r="K848" s="28"/>
      <c r="L848" s="16"/>
      <c r="M848" s="23">
        <f>M849</f>
        <v>3869700</v>
      </c>
      <c r="N848" s="23">
        <f>N849</f>
        <v>1148070</v>
      </c>
      <c r="O848" s="209">
        <f t="shared" si="165"/>
        <v>29.668191332661447</v>
      </c>
    </row>
    <row r="849" spans="1:15" ht="40.5">
      <c r="A849" s="86" t="s">
        <v>749</v>
      </c>
      <c r="B849" s="87" t="s">
        <v>141</v>
      </c>
      <c r="C849" s="87" t="s">
        <v>730</v>
      </c>
      <c r="D849" s="87" t="s">
        <v>165</v>
      </c>
      <c r="E849" s="87" t="s">
        <v>750</v>
      </c>
      <c r="F849" s="87" t="s">
        <v>0</v>
      </c>
      <c r="G849" s="87"/>
      <c r="H849" s="87" t="s">
        <v>0</v>
      </c>
      <c r="I849" s="88" t="s">
        <v>0</v>
      </c>
      <c r="J849" s="89">
        <f>J850+J865</f>
        <v>3519700</v>
      </c>
      <c r="K849" s="28"/>
      <c r="L849" s="16"/>
      <c r="M849" s="156">
        <f>M850+M865</f>
        <v>3869700</v>
      </c>
      <c r="N849" s="156">
        <f>N850+N865</f>
        <v>1148070</v>
      </c>
      <c r="O849" s="209">
        <f t="shared" si="165"/>
        <v>29.668191332661447</v>
      </c>
    </row>
    <row r="850" spans="1:15" ht="26">
      <c r="A850" s="85" t="s">
        <v>174</v>
      </c>
      <c r="B850" s="12" t="s">
        <v>141</v>
      </c>
      <c r="C850" s="12" t="s">
        <v>730</v>
      </c>
      <c r="D850" s="12" t="s">
        <v>165</v>
      </c>
      <c r="E850" s="12" t="s">
        <v>750</v>
      </c>
      <c r="F850" s="12" t="s">
        <v>175</v>
      </c>
      <c r="G850" s="12"/>
      <c r="H850" s="12" t="s">
        <v>0</v>
      </c>
      <c r="I850" s="84" t="s">
        <v>0</v>
      </c>
      <c r="J850" s="44">
        <f>J851</f>
        <v>719700</v>
      </c>
      <c r="K850" s="28"/>
      <c r="L850" s="16"/>
      <c r="M850" s="23">
        <f>M851</f>
        <v>1069700</v>
      </c>
      <c r="N850" s="23">
        <f>N851</f>
        <v>0</v>
      </c>
      <c r="O850" s="209">
        <f t="shared" si="165"/>
        <v>0</v>
      </c>
    </row>
    <row r="851" spans="1:15" ht="39">
      <c r="A851" s="85" t="s">
        <v>176</v>
      </c>
      <c r="B851" s="12" t="s">
        <v>141</v>
      </c>
      <c r="C851" s="12" t="s">
        <v>730</v>
      </c>
      <c r="D851" s="12" t="s">
        <v>165</v>
      </c>
      <c r="E851" s="12" t="s">
        <v>750</v>
      </c>
      <c r="F851" s="12" t="s">
        <v>177</v>
      </c>
      <c r="G851" s="12"/>
      <c r="H851" s="12" t="s">
        <v>0</v>
      </c>
      <c r="I851" s="84" t="s">
        <v>0</v>
      </c>
      <c r="J851" s="44">
        <f>J852</f>
        <v>719700</v>
      </c>
      <c r="K851" s="28"/>
      <c r="L851" s="16"/>
      <c r="M851" s="23">
        <f>M852</f>
        <v>1069700</v>
      </c>
      <c r="N851" s="23">
        <f>N852</f>
        <v>0</v>
      </c>
      <c r="O851" s="209">
        <f t="shared" si="165"/>
        <v>0</v>
      </c>
    </row>
    <row r="852" spans="1:15" ht="39">
      <c r="A852" s="13" t="s">
        <v>178</v>
      </c>
      <c r="B852" s="12" t="s">
        <v>141</v>
      </c>
      <c r="C852" s="12" t="s">
        <v>730</v>
      </c>
      <c r="D852" s="12" t="s">
        <v>165</v>
      </c>
      <c r="E852" s="12" t="s">
        <v>750</v>
      </c>
      <c r="F852" s="12" t="s">
        <v>179</v>
      </c>
      <c r="G852" s="12"/>
      <c r="H852" s="12" t="s">
        <v>0</v>
      </c>
      <c r="I852" s="84" t="s">
        <v>0</v>
      </c>
      <c r="J852" s="44">
        <f>J853+J860</f>
        <v>719700</v>
      </c>
      <c r="K852" s="28"/>
      <c r="L852" s="16"/>
      <c r="M852" s="23">
        <f>M853+M857+M860</f>
        <v>1069700</v>
      </c>
      <c r="N852" s="23">
        <f>N853+N857+N860</f>
        <v>0</v>
      </c>
      <c r="O852" s="209">
        <f t="shared" si="165"/>
        <v>0</v>
      </c>
    </row>
    <row r="853" spans="1:15">
      <c r="A853" s="19" t="s">
        <v>294</v>
      </c>
      <c r="B853" s="18" t="s">
        <v>141</v>
      </c>
      <c r="C853" s="18" t="s">
        <v>730</v>
      </c>
      <c r="D853" s="18" t="s">
        <v>165</v>
      </c>
      <c r="E853" s="46" t="s">
        <v>750</v>
      </c>
      <c r="F853" s="18" t="s">
        <v>179</v>
      </c>
      <c r="G853" s="18"/>
      <c r="H853" s="18" t="s">
        <v>180</v>
      </c>
      <c r="I853" s="81" t="s">
        <v>0</v>
      </c>
      <c r="J853" s="90">
        <f>J854</f>
        <v>200000</v>
      </c>
      <c r="K853" s="28"/>
      <c r="L853" s="16"/>
      <c r="M853" s="16">
        <f t="shared" si="166"/>
        <v>200000</v>
      </c>
      <c r="N853" s="16"/>
      <c r="O853" s="208">
        <f t="shared" si="165"/>
        <v>0</v>
      </c>
    </row>
    <row r="854" spans="1:15">
      <c r="A854" s="19" t="s">
        <v>563</v>
      </c>
      <c r="B854" s="18" t="s">
        <v>141</v>
      </c>
      <c r="C854" s="18" t="s">
        <v>730</v>
      </c>
      <c r="D854" s="18" t="s">
        <v>165</v>
      </c>
      <c r="E854" s="46" t="s">
        <v>750</v>
      </c>
      <c r="F854" s="18" t="s">
        <v>179</v>
      </c>
      <c r="G854" s="18"/>
      <c r="H854" s="18" t="s">
        <v>180</v>
      </c>
      <c r="I854" s="81">
        <v>1140</v>
      </c>
      <c r="J854" s="90">
        <f>SUM(J855:J856)</f>
        <v>200000</v>
      </c>
      <c r="K854" s="28"/>
      <c r="L854" s="16"/>
      <c r="M854" s="16">
        <f t="shared" si="166"/>
        <v>200000</v>
      </c>
      <c r="N854" s="16"/>
      <c r="O854" s="208">
        <f t="shared" si="165"/>
        <v>0</v>
      </c>
    </row>
    <row r="855" spans="1:15" s="107" customFormat="1" hidden="1">
      <c r="A855" s="96" t="s">
        <v>751</v>
      </c>
      <c r="B855" s="97"/>
      <c r="C855" s="97"/>
      <c r="D855" s="97"/>
      <c r="E855" s="108"/>
      <c r="F855" s="97"/>
      <c r="G855" s="97"/>
      <c r="H855" s="97"/>
      <c r="I855" s="98"/>
      <c r="J855" s="99">
        <v>100000</v>
      </c>
      <c r="K855" s="48"/>
      <c r="L855" s="52"/>
      <c r="M855" s="52">
        <f t="shared" si="166"/>
        <v>100000</v>
      </c>
      <c r="N855" s="52"/>
      <c r="O855" s="208">
        <f t="shared" si="165"/>
        <v>0</v>
      </c>
    </row>
    <row r="856" spans="1:15" s="107" customFormat="1" hidden="1">
      <c r="A856" s="96" t="s">
        <v>752</v>
      </c>
      <c r="B856" s="97"/>
      <c r="C856" s="97"/>
      <c r="D856" s="97"/>
      <c r="E856" s="108"/>
      <c r="F856" s="97"/>
      <c r="G856" s="97"/>
      <c r="H856" s="97"/>
      <c r="I856" s="98"/>
      <c r="J856" s="99">
        <v>100000</v>
      </c>
      <c r="K856" s="48"/>
      <c r="L856" s="52"/>
      <c r="M856" s="52">
        <f t="shared" si="166"/>
        <v>100000</v>
      </c>
      <c r="N856" s="52"/>
      <c r="O856" s="208">
        <f t="shared" si="165"/>
        <v>0</v>
      </c>
    </row>
    <row r="857" spans="1:15">
      <c r="A857" s="19" t="s">
        <v>418</v>
      </c>
      <c r="B857" s="18" t="s">
        <v>141</v>
      </c>
      <c r="C857" s="18" t="s">
        <v>730</v>
      </c>
      <c r="D857" s="18" t="s">
        <v>165</v>
      </c>
      <c r="E857" s="46" t="s">
        <v>750</v>
      </c>
      <c r="F857" s="18" t="s">
        <v>179</v>
      </c>
      <c r="G857" s="18"/>
      <c r="H857" s="18">
        <v>310</v>
      </c>
      <c r="I857" s="81"/>
      <c r="J857" s="90"/>
      <c r="K857" s="28"/>
      <c r="L857" s="16"/>
      <c r="M857" s="16">
        <f>M858</f>
        <v>350000</v>
      </c>
      <c r="N857" s="16"/>
      <c r="O857" s="208">
        <f t="shared" si="165"/>
        <v>0</v>
      </c>
    </row>
    <row r="858" spans="1:15">
      <c r="A858" s="19" t="s">
        <v>417</v>
      </c>
      <c r="B858" s="18" t="s">
        <v>141</v>
      </c>
      <c r="C858" s="18" t="s">
        <v>730</v>
      </c>
      <c r="D858" s="18" t="s">
        <v>165</v>
      </c>
      <c r="E858" s="46" t="s">
        <v>750</v>
      </c>
      <c r="F858" s="18" t="s">
        <v>179</v>
      </c>
      <c r="G858" s="18"/>
      <c r="H858" s="18">
        <v>310</v>
      </c>
      <c r="I858" s="81">
        <v>1116</v>
      </c>
      <c r="J858" s="90"/>
      <c r="K858" s="28"/>
      <c r="L858" s="16"/>
      <c r="M858" s="16">
        <f>M859</f>
        <v>350000</v>
      </c>
      <c r="N858" s="16"/>
      <c r="O858" s="208">
        <f t="shared" si="165"/>
        <v>0</v>
      </c>
    </row>
    <row r="859" spans="1:15" s="107" customFormat="1" hidden="1">
      <c r="A859" s="96" t="s">
        <v>753</v>
      </c>
      <c r="B859" s="97"/>
      <c r="C859" s="97"/>
      <c r="D859" s="97"/>
      <c r="E859" s="108"/>
      <c r="F859" s="97"/>
      <c r="G859" s="97"/>
      <c r="H859" s="97"/>
      <c r="I859" s="98"/>
      <c r="J859" s="99"/>
      <c r="K859" s="48"/>
      <c r="L859" s="52"/>
      <c r="M859" s="52">
        <v>350000</v>
      </c>
      <c r="N859" s="52"/>
      <c r="O859" s="208">
        <f t="shared" si="165"/>
        <v>0</v>
      </c>
    </row>
    <row r="860" spans="1:15">
      <c r="A860" s="19" t="s">
        <v>183</v>
      </c>
      <c r="B860" s="18" t="s">
        <v>141</v>
      </c>
      <c r="C860" s="18" t="s">
        <v>730</v>
      </c>
      <c r="D860" s="18" t="s">
        <v>165</v>
      </c>
      <c r="E860" s="46" t="s">
        <v>750</v>
      </c>
      <c r="F860" s="18" t="s">
        <v>179</v>
      </c>
      <c r="G860" s="18"/>
      <c r="H860" s="18">
        <v>340</v>
      </c>
      <c r="I860" s="81" t="s">
        <v>0</v>
      </c>
      <c r="J860" s="90">
        <f>J861</f>
        <v>519700</v>
      </c>
      <c r="K860" s="28"/>
      <c r="L860" s="16"/>
      <c r="M860" s="16">
        <f t="shared" si="166"/>
        <v>519700</v>
      </c>
      <c r="N860" s="16"/>
      <c r="O860" s="208">
        <f t="shared" si="165"/>
        <v>0</v>
      </c>
    </row>
    <row r="861" spans="1:15" ht="26">
      <c r="A861" s="19" t="s">
        <v>184</v>
      </c>
      <c r="B861" s="18" t="s">
        <v>141</v>
      </c>
      <c r="C861" s="18" t="s">
        <v>730</v>
      </c>
      <c r="D861" s="18" t="s">
        <v>165</v>
      </c>
      <c r="E861" s="46" t="s">
        <v>750</v>
      </c>
      <c r="F861" s="18" t="s">
        <v>179</v>
      </c>
      <c r="G861" s="18"/>
      <c r="H861" s="18">
        <v>349</v>
      </c>
      <c r="I861" s="81" t="s">
        <v>185</v>
      </c>
      <c r="J861" s="90">
        <f>SUM(J862:J864)</f>
        <v>519700</v>
      </c>
      <c r="K861" s="28"/>
      <c r="L861" s="16"/>
      <c r="M861" s="16">
        <f t="shared" si="166"/>
        <v>519700</v>
      </c>
      <c r="N861" s="16"/>
      <c r="O861" s="208">
        <f t="shared" si="165"/>
        <v>0</v>
      </c>
    </row>
    <row r="862" spans="1:15" s="107" customFormat="1" hidden="1">
      <c r="A862" s="96" t="s">
        <v>754</v>
      </c>
      <c r="B862" s="97"/>
      <c r="C862" s="97"/>
      <c r="D862" s="97"/>
      <c r="E862" s="108"/>
      <c r="F862" s="97"/>
      <c r="G862" s="97"/>
      <c r="H862" s="97"/>
      <c r="I862" s="98"/>
      <c r="J862" s="99">
        <v>217000</v>
      </c>
      <c r="K862" s="48"/>
      <c r="L862" s="52"/>
      <c r="M862" s="52">
        <f t="shared" si="166"/>
        <v>217000</v>
      </c>
      <c r="N862" s="52"/>
      <c r="O862" s="208">
        <f t="shared" si="165"/>
        <v>0</v>
      </c>
    </row>
    <row r="863" spans="1:15" s="107" customFormat="1" hidden="1">
      <c r="A863" s="96" t="s">
        <v>755</v>
      </c>
      <c r="B863" s="97"/>
      <c r="C863" s="97"/>
      <c r="D863" s="97"/>
      <c r="E863" s="108"/>
      <c r="F863" s="97"/>
      <c r="G863" s="97"/>
      <c r="H863" s="97"/>
      <c r="I863" s="98"/>
      <c r="J863" s="99">
        <v>44000</v>
      </c>
      <c r="K863" s="48"/>
      <c r="L863" s="52"/>
      <c r="M863" s="52">
        <f t="shared" si="166"/>
        <v>44000</v>
      </c>
      <c r="N863" s="52"/>
      <c r="O863" s="208">
        <f t="shared" si="165"/>
        <v>0</v>
      </c>
    </row>
    <row r="864" spans="1:15" s="107" customFormat="1" hidden="1">
      <c r="A864" s="96" t="s">
        <v>756</v>
      </c>
      <c r="B864" s="97"/>
      <c r="C864" s="97"/>
      <c r="D864" s="97"/>
      <c r="E864" s="108"/>
      <c r="F864" s="97"/>
      <c r="G864" s="97"/>
      <c r="H864" s="97"/>
      <c r="I864" s="98"/>
      <c r="J864" s="99">
        <v>258700</v>
      </c>
      <c r="K864" s="48"/>
      <c r="L864" s="52"/>
      <c r="M864" s="52">
        <f t="shared" si="166"/>
        <v>258700</v>
      </c>
      <c r="N864" s="52"/>
      <c r="O864" s="208">
        <f t="shared" si="165"/>
        <v>0</v>
      </c>
    </row>
    <row r="865" spans="1:15" ht="26">
      <c r="A865" s="85" t="s">
        <v>189</v>
      </c>
      <c r="B865" s="12" t="s">
        <v>141</v>
      </c>
      <c r="C865" s="12" t="s">
        <v>730</v>
      </c>
      <c r="D865" s="12" t="s">
        <v>165</v>
      </c>
      <c r="E865" s="12" t="s">
        <v>750</v>
      </c>
      <c r="F865" s="12" t="s">
        <v>190</v>
      </c>
      <c r="G865" s="12"/>
      <c r="H865" s="12" t="s">
        <v>0</v>
      </c>
      <c r="I865" s="84" t="s">
        <v>0</v>
      </c>
      <c r="J865" s="44">
        <f>J866+J870</f>
        <v>2800000</v>
      </c>
      <c r="K865" s="28"/>
      <c r="L865" s="16"/>
      <c r="M865" s="23">
        <f>M866+M870</f>
        <v>2800000</v>
      </c>
      <c r="N865" s="23">
        <f>N866+N870</f>
        <v>1148070</v>
      </c>
      <c r="O865" s="209">
        <f t="shared" si="165"/>
        <v>41.002499999999998</v>
      </c>
    </row>
    <row r="866" spans="1:15" ht="26">
      <c r="A866" s="85" t="s">
        <v>732</v>
      </c>
      <c r="B866" s="12" t="s">
        <v>141</v>
      </c>
      <c r="C866" s="12" t="s">
        <v>730</v>
      </c>
      <c r="D866" s="12" t="s">
        <v>165</v>
      </c>
      <c r="E866" s="12" t="s">
        <v>750</v>
      </c>
      <c r="F866" s="12">
        <v>310</v>
      </c>
      <c r="G866" s="12"/>
      <c r="H866" s="12" t="s">
        <v>0</v>
      </c>
      <c r="I866" s="84" t="s">
        <v>0</v>
      </c>
      <c r="J866" s="44">
        <f t="shared" ref="J866:J868" si="167">J867</f>
        <v>2700000</v>
      </c>
      <c r="K866" s="28"/>
      <c r="L866" s="16"/>
      <c r="M866" s="23">
        <f t="shared" ref="M866:N868" si="168">M867</f>
        <v>2700000</v>
      </c>
      <c r="N866" s="23">
        <f t="shared" si="168"/>
        <v>1086800</v>
      </c>
      <c r="O866" s="209">
        <f t="shared" si="165"/>
        <v>40.251851851851853</v>
      </c>
    </row>
    <row r="867" spans="1:15" ht="39">
      <c r="A867" s="13" t="s">
        <v>757</v>
      </c>
      <c r="B867" s="12" t="s">
        <v>141</v>
      </c>
      <c r="C867" s="12" t="s">
        <v>730</v>
      </c>
      <c r="D867" s="12" t="s">
        <v>165</v>
      </c>
      <c r="E867" s="12" t="s">
        <v>750</v>
      </c>
      <c r="F867" s="12">
        <v>313</v>
      </c>
      <c r="G867" s="12"/>
      <c r="H867" s="12" t="s">
        <v>0</v>
      </c>
      <c r="I867" s="84" t="s">
        <v>0</v>
      </c>
      <c r="J867" s="44">
        <f t="shared" si="167"/>
        <v>2700000</v>
      </c>
      <c r="K867" s="28"/>
      <c r="L867" s="16"/>
      <c r="M867" s="23">
        <f t="shared" si="168"/>
        <v>2700000</v>
      </c>
      <c r="N867" s="23">
        <f t="shared" si="168"/>
        <v>1086800</v>
      </c>
      <c r="O867" s="209">
        <f t="shared" si="165"/>
        <v>40.251851851851853</v>
      </c>
    </row>
    <row r="868" spans="1:15">
      <c r="A868" s="19" t="s">
        <v>758</v>
      </c>
      <c r="B868" s="18" t="s">
        <v>141</v>
      </c>
      <c r="C868" s="18" t="s">
        <v>730</v>
      </c>
      <c r="D868" s="18" t="s">
        <v>165</v>
      </c>
      <c r="E868" s="46" t="s">
        <v>750</v>
      </c>
      <c r="F868" s="18">
        <v>313</v>
      </c>
      <c r="G868" s="18"/>
      <c r="H868" s="18" t="s">
        <v>759</v>
      </c>
      <c r="I868" s="81" t="s">
        <v>0</v>
      </c>
      <c r="J868" s="90">
        <f t="shared" si="167"/>
        <v>2700000</v>
      </c>
      <c r="K868" s="28"/>
      <c r="L868" s="16"/>
      <c r="M868" s="16">
        <f t="shared" si="168"/>
        <v>2700000</v>
      </c>
      <c r="N868" s="16">
        <f t="shared" si="168"/>
        <v>1086800</v>
      </c>
      <c r="O868" s="208">
        <f t="shared" si="165"/>
        <v>40.251851851851853</v>
      </c>
    </row>
    <row r="869" spans="1:15">
      <c r="A869" s="19" t="s">
        <v>219</v>
      </c>
      <c r="B869" s="18" t="s">
        <v>141</v>
      </c>
      <c r="C869" s="18" t="s">
        <v>730</v>
      </c>
      <c r="D869" s="18" t="s">
        <v>165</v>
      </c>
      <c r="E869" s="46" t="s">
        <v>750</v>
      </c>
      <c r="F869" s="18">
        <v>313</v>
      </c>
      <c r="G869" s="18"/>
      <c r="H869" s="18" t="s">
        <v>759</v>
      </c>
      <c r="I869" s="81" t="s">
        <v>760</v>
      </c>
      <c r="J869" s="90">
        <v>2700000</v>
      </c>
      <c r="K869" s="28"/>
      <c r="L869" s="16"/>
      <c r="M869" s="16">
        <f t="shared" si="166"/>
        <v>2700000</v>
      </c>
      <c r="N869" s="16">
        <v>1086800</v>
      </c>
      <c r="O869" s="208">
        <f t="shared" si="165"/>
        <v>40.251851851851853</v>
      </c>
    </row>
    <row r="870" spans="1:15" ht="39">
      <c r="A870" s="91" t="s">
        <v>761</v>
      </c>
      <c r="B870" s="12" t="s">
        <v>141</v>
      </c>
      <c r="C870" s="12" t="s">
        <v>730</v>
      </c>
      <c r="D870" s="12" t="s">
        <v>165</v>
      </c>
      <c r="E870" s="12" t="s">
        <v>750</v>
      </c>
      <c r="F870" s="12">
        <v>320</v>
      </c>
      <c r="G870" s="12"/>
      <c r="H870" s="12" t="s">
        <v>0</v>
      </c>
      <c r="I870" s="84" t="s">
        <v>0</v>
      </c>
      <c r="J870" s="66">
        <f t="shared" ref="J870:J873" si="169">J871</f>
        <v>100000</v>
      </c>
      <c r="K870" s="28"/>
      <c r="L870" s="16"/>
      <c r="M870" s="23">
        <f t="shared" ref="M870:N873" si="170">M871</f>
        <v>100000</v>
      </c>
      <c r="N870" s="23">
        <f t="shared" si="170"/>
        <v>61270</v>
      </c>
      <c r="O870" s="209">
        <f t="shared" si="165"/>
        <v>61.27</v>
      </c>
    </row>
    <row r="871" spans="1:15" ht="39">
      <c r="A871" s="91" t="s">
        <v>762</v>
      </c>
      <c r="B871" s="12" t="s">
        <v>141</v>
      </c>
      <c r="C871" s="12" t="s">
        <v>730</v>
      </c>
      <c r="D871" s="12" t="s">
        <v>165</v>
      </c>
      <c r="E871" s="12" t="s">
        <v>750</v>
      </c>
      <c r="F871" s="12">
        <v>323</v>
      </c>
      <c r="G871" s="12"/>
      <c r="H871" s="12" t="s">
        <v>0</v>
      </c>
      <c r="I871" s="84" t="s">
        <v>0</v>
      </c>
      <c r="J871" s="66">
        <f t="shared" si="169"/>
        <v>100000</v>
      </c>
      <c r="K871" s="28"/>
      <c r="L871" s="16"/>
      <c r="M871" s="23">
        <f t="shared" si="170"/>
        <v>100000</v>
      </c>
      <c r="N871" s="23">
        <f t="shared" si="170"/>
        <v>61270</v>
      </c>
      <c r="O871" s="209">
        <f t="shared" si="165"/>
        <v>61.27</v>
      </c>
    </row>
    <row r="872" spans="1:15" ht="26">
      <c r="A872" s="19" t="s">
        <v>763</v>
      </c>
      <c r="B872" s="18" t="s">
        <v>141</v>
      </c>
      <c r="C872" s="18" t="s">
        <v>730</v>
      </c>
      <c r="D872" s="18" t="s">
        <v>165</v>
      </c>
      <c r="E872" s="46" t="s">
        <v>750</v>
      </c>
      <c r="F872" s="18">
        <v>323</v>
      </c>
      <c r="G872" s="18"/>
      <c r="H872" s="18">
        <v>263</v>
      </c>
      <c r="I872" s="81" t="s">
        <v>0</v>
      </c>
      <c r="J872" s="90">
        <f t="shared" si="169"/>
        <v>100000</v>
      </c>
      <c r="K872" s="28"/>
      <c r="L872" s="16"/>
      <c r="M872" s="16">
        <f t="shared" si="170"/>
        <v>100000</v>
      </c>
      <c r="N872" s="16">
        <f t="shared" si="170"/>
        <v>61270</v>
      </c>
      <c r="O872" s="208">
        <f t="shared" si="165"/>
        <v>61.27</v>
      </c>
    </row>
    <row r="873" spans="1:15">
      <c r="A873" s="19" t="s">
        <v>219</v>
      </c>
      <c r="B873" s="18" t="s">
        <v>141</v>
      </c>
      <c r="C873" s="18" t="s">
        <v>730</v>
      </c>
      <c r="D873" s="18" t="s">
        <v>165</v>
      </c>
      <c r="E873" s="46" t="s">
        <v>750</v>
      </c>
      <c r="F873" s="18">
        <v>323</v>
      </c>
      <c r="G873" s="18"/>
      <c r="H873" s="18">
        <v>263</v>
      </c>
      <c r="I873" s="81" t="s">
        <v>760</v>
      </c>
      <c r="J873" s="90">
        <f t="shared" si="169"/>
        <v>100000</v>
      </c>
      <c r="K873" s="28"/>
      <c r="L873" s="16"/>
      <c r="M873" s="16">
        <f t="shared" si="170"/>
        <v>100000</v>
      </c>
      <c r="N873" s="16">
        <f t="shared" si="170"/>
        <v>61270</v>
      </c>
      <c r="O873" s="208">
        <f t="shared" si="165"/>
        <v>61.27</v>
      </c>
    </row>
    <row r="874" spans="1:15" s="107" customFormat="1" hidden="1">
      <c r="A874" s="96" t="s">
        <v>764</v>
      </c>
      <c r="B874" s="97"/>
      <c r="C874" s="97"/>
      <c r="D874" s="97"/>
      <c r="E874" s="108"/>
      <c r="F874" s="97"/>
      <c r="G874" s="97"/>
      <c r="H874" s="97"/>
      <c r="I874" s="98"/>
      <c r="J874" s="99">
        <v>100000</v>
      </c>
      <c r="K874" s="48"/>
      <c r="L874" s="52"/>
      <c r="M874" s="16">
        <f t="shared" si="166"/>
        <v>100000</v>
      </c>
      <c r="N874" s="52">
        <v>61270</v>
      </c>
      <c r="O874" s="208">
        <f t="shared" si="165"/>
        <v>61.27</v>
      </c>
    </row>
    <row r="875" spans="1:15">
      <c r="A875" s="85" t="s">
        <v>765</v>
      </c>
      <c r="B875" s="12" t="s">
        <v>141</v>
      </c>
      <c r="C875" s="12" t="s">
        <v>730</v>
      </c>
      <c r="D875" s="12" t="s">
        <v>165</v>
      </c>
      <c r="E875" s="12" t="s">
        <v>766</v>
      </c>
      <c r="F875" s="12" t="s">
        <v>0</v>
      </c>
      <c r="G875" s="12"/>
      <c r="H875" s="12" t="s">
        <v>0</v>
      </c>
      <c r="I875" s="84" t="s">
        <v>0</v>
      </c>
      <c r="J875" s="44">
        <f>J876</f>
        <v>145000</v>
      </c>
      <c r="K875" s="28"/>
      <c r="L875" s="16"/>
      <c r="M875" s="23">
        <f t="shared" si="166"/>
        <v>145000</v>
      </c>
      <c r="N875" s="16"/>
      <c r="O875" s="209">
        <f t="shared" si="165"/>
        <v>0</v>
      </c>
    </row>
    <row r="876" spans="1:15" ht="27">
      <c r="A876" s="86" t="s">
        <v>767</v>
      </c>
      <c r="B876" s="87" t="s">
        <v>141</v>
      </c>
      <c r="C876" s="87" t="s">
        <v>730</v>
      </c>
      <c r="D876" s="87" t="s">
        <v>165</v>
      </c>
      <c r="E876" s="87" t="s">
        <v>768</v>
      </c>
      <c r="F876" s="87" t="s">
        <v>0</v>
      </c>
      <c r="G876" s="87"/>
      <c r="H876" s="87" t="s">
        <v>0</v>
      </c>
      <c r="I876" s="88" t="s">
        <v>0</v>
      </c>
      <c r="J876" s="89">
        <f>J877</f>
        <v>145000</v>
      </c>
      <c r="K876" s="28"/>
      <c r="L876" s="16"/>
      <c r="M876" s="23">
        <f t="shared" si="166"/>
        <v>145000</v>
      </c>
      <c r="N876" s="16"/>
      <c r="O876" s="209">
        <f t="shared" si="165"/>
        <v>0</v>
      </c>
    </row>
    <row r="877" spans="1:15" ht="26">
      <c r="A877" s="85" t="s">
        <v>174</v>
      </c>
      <c r="B877" s="12" t="s">
        <v>141</v>
      </c>
      <c r="C877" s="12" t="s">
        <v>730</v>
      </c>
      <c r="D877" s="12" t="s">
        <v>165</v>
      </c>
      <c r="E877" s="87" t="s">
        <v>768</v>
      </c>
      <c r="F877" s="12" t="s">
        <v>175</v>
      </c>
      <c r="G877" s="12"/>
      <c r="H877" s="12" t="s">
        <v>0</v>
      </c>
      <c r="I877" s="84" t="s">
        <v>0</v>
      </c>
      <c r="J877" s="44">
        <f>J878</f>
        <v>145000</v>
      </c>
      <c r="K877" s="28"/>
      <c r="L877" s="16"/>
      <c r="M877" s="23">
        <f t="shared" si="166"/>
        <v>145000</v>
      </c>
      <c r="N877" s="16"/>
      <c r="O877" s="209">
        <f t="shared" si="165"/>
        <v>0</v>
      </c>
    </row>
    <row r="878" spans="1:15" ht="39">
      <c r="A878" s="85" t="s">
        <v>176</v>
      </c>
      <c r="B878" s="12" t="s">
        <v>141</v>
      </c>
      <c r="C878" s="12" t="s">
        <v>730</v>
      </c>
      <c r="D878" s="12" t="s">
        <v>165</v>
      </c>
      <c r="E878" s="12" t="s">
        <v>768</v>
      </c>
      <c r="F878" s="12" t="s">
        <v>177</v>
      </c>
      <c r="G878" s="12"/>
      <c r="H878" s="12" t="s">
        <v>0</v>
      </c>
      <c r="I878" s="84" t="s">
        <v>0</v>
      </c>
      <c r="J878" s="44">
        <f>J879</f>
        <v>145000</v>
      </c>
      <c r="K878" s="28"/>
      <c r="L878" s="16"/>
      <c r="M878" s="23">
        <f t="shared" si="166"/>
        <v>145000</v>
      </c>
      <c r="N878" s="16"/>
      <c r="O878" s="209">
        <f t="shared" si="165"/>
        <v>0</v>
      </c>
    </row>
    <row r="879" spans="1:15" ht="39">
      <c r="A879" s="13" t="s">
        <v>178</v>
      </c>
      <c r="B879" s="12" t="s">
        <v>141</v>
      </c>
      <c r="C879" s="12" t="s">
        <v>730</v>
      </c>
      <c r="D879" s="12" t="s">
        <v>165</v>
      </c>
      <c r="E879" s="12" t="s">
        <v>768</v>
      </c>
      <c r="F879" s="12" t="s">
        <v>179</v>
      </c>
      <c r="G879" s="12"/>
      <c r="H879" s="12" t="s">
        <v>0</v>
      </c>
      <c r="I879" s="84" t="s">
        <v>0</v>
      </c>
      <c r="J879" s="44">
        <f>J880+J883</f>
        <v>145000</v>
      </c>
      <c r="K879" s="28"/>
      <c r="L879" s="16"/>
      <c r="M879" s="23">
        <f t="shared" si="166"/>
        <v>145000</v>
      </c>
      <c r="N879" s="16"/>
      <c r="O879" s="209">
        <f t="shared" si="165"/>
        <v>0</v>
      </c>
    </row>
    <row r="880" spans="1:15">
      <c r="A880" s="19" t="s">
        <v>213</v>
      </c>
      <c r="B880" s="18" t="s">
        <v>141</v>
      </c>
      <c r="C880" s="18" t="s">
        <v>730</v>
      </c>
      <c r="D880" s="18" t="s">
        <v>165</v>
      </c>
      <c r="E880" s="46" t="s">
        <v>768</v>
      </c>
      <c r="F880" s="18" t="s">
        <v>179</v>
      </c>
      <c r="G880" s="18"/>
      <c r="H880" s="18" t="s">
        <v>642</v>
      </c>
      <c r="I880" s="81" t="s">
        <v>0</v>
      </c>
      <c r="J880" s="90">
        <f>J881</f>
        <v>45000</v>
      </c>
      <c r="K880" s="28"/>
      <c r="L880" s="16"/>
      <c r="M880" s="16">
        <f t="shared" si="166"/>
        <v>45000</v>
      </c>
      <c r="N880" s="16"/>
      <c r="O880" s="208">
        <f t="shared" si="165"/>
        <v>0</v>
      </c>
    </row>
    <row r="881" spans="1:15">
      <c r="A881" s="19" t="s">
        <v>769</v>
      </c>
      <c r="B881" s="18" t="s">
        <v>141</v>
      </c>
      <c r="C881" s="18" t="s">
        <v>730</v>
      </c>
      <c r="D881" s="18" t="s">
        <v>165</v>
      </c>
      <c r="E881" s="46" t="s">
        <v>768</v>
      </c>
      <c r="F881" s="18" t="s">
        <v>179</v>
      </c>
      <c r="G881" s="18"/>
      <c r="H881" s="18" t="s">
        <v>642</v>
      </c>
      <c r="I881" s="81" t="s">
        <v>643</v>
      </c>
      <c r="J881" s="90">
        <v>45000</v>
      </c>
      <c r="K881" s="28"/>
      <c r="L881" s="16"/>
      <c r="M881" s="16">
        <f t="shared" si="166"/>
        <v>45000</v>
      </c>
      <c r="N881" s="16"/>
      <c r="O881" s="208">
        <f t="shared" si="165"/>
        <v>0</v>
      </c>
    </row>
    <row r="882" spans="1:15" s="107" customFormat="1" hidden="1">
      <c r="A882" s="96" t="s">
        <v>770</v>
      </c>
      <c r="B882" s="97"/>
      <c r="C882" s="97"/>
      <c r="D882" s="97"/>
      <c r="E882" s="108"/>
      <c r="F882" s="97"/>
      <c r="G882" s="97"/>
      <c r="H882" s="97"/>
      <c r="I882" s="98"/>
      <c r="J882" s="99">
        <v>45000</v>
      </c>
      <c r="K882" s="48"/>
      <c r="L882" s="52"/>
      <c r="M882" s="52">
        <f t="shared" si="166"/>
        <v>45000</v>
      </c>
      <c r="N882" s="52"/>
      <c r="O882" s="208">
        <f t="shared" si="165"/>
        <v>0</v>
      </c>
    </row>
    <row r="883" spans="1:15">
      <c r="A883" s="19" t="s">
        <v>294</v>
      </c>
      <c r="B883" s="18" t="s">
        <v>141</v>
      </c>
      <c r="C883" s="18" t="s">
        <v>730</v>
      </c>
      <c r="D883" s="18" t="s">
        <v>165</v>
      </c>
      <c r="E883" s="46" t="s">
        <v>768</v>
      </c>
      <c r="F883" s="18" t="s">
        <v>179</v>
      </c>
      <c r="G883" s="18"/>
      <c r="H883" s="18" t="s">
        <v>180</v>
      </c>
      <c r="I883" s="81" t="s">
        <v>0</v>
      </c>
      <c r="J883" s="90">
        <f>J884</f>
        <v>100000</v>
      </c>
      <c r="K883" s="28"/>
      <c r="L883" s="16"/>
      <c r="M883" s="16">
        <f t="shared" si="166"/>
        <v>100000</v>
      </c>
      <c r="N883" s="16"/>
      <c r="O883" s="208">
        <f t="shared" si="165"/>
        <v>0</v>
      </c>
    </row>
    <row r="884" spans="1:15">
      <c r="A884" s="19" t="s">
        <v>563</v>
      </c>
      <c r="B884" s="18" t="s">
        <v>141</v>
      </c>
      <c r="C884" s="18" t="s">
        <v>730</v>
      </c>
      <c r="D884" s="18" t="s">
        <v>165</v>
      </c>
      <c r="E884" s="46" t="s">
        <v>768</v>
      </c>
      <c r="F884" s="18" t="s">
        <v>179</v>
      </c>
      <c r="G884" s="18"/>
      <c r="H884" s="18" t="s">
        <v>180</v>
      </c>
      <c r="I884" s="81">
        <v>1140</v>
      </c>
      <c r="J884" s="90">
        <v>100000</v>
      </c>
      <c r="K884" s="28"/>
      <c r="L884" s="16"/>
      <c r="M884" s="16">
        <f t="shared" si="166"/>
        <v>100000</v>
      </c>
      <c r="N884" s="16"/>
      <c r="O884" s="208">
        <f t="shared" si="165"/>
        <v>0</v>
      </c>
    </row>
    <row r="885" spans="1:15" hidden="1">
      <c r="A885" s="96" t="s">
        <v>771</v>
      </c>
      <c r="B885" s="18"/>
      <c r="C885" s="18"/>
      <c r="D885" s="18"/>
      <c r="E885" s="46"/>
      <c r="F885" s="18"/>
      <c r="G885" s="18"/>
      <c r="H885" s="18"/>
      <c r="I885" s="81"/>
      <c r="J885" s="99">
        <v>100000</v>
      </c>
      <c r="K885" s="28"/>
      <c r="L885" s="16"/>
      <c r="M885" s="52">
        <f t="shared" si="166"/>
        <v>100000</v>
      </c>
      <c r="N885" s="16"/>
      <c r="O885" s="208">
        <f t="shared" si="165"/>
        <v>0</v>
      </c>
    </row>
    <row r="886" spans="1:15" ht="39">
      <c r="A886" s="85" t="s">
        <v>574</v>
      </c>
      <c r="B886" s="12" t="s">
        <v>141</v>
      </c>
      <c r="C886" s="12" t="s">
        <v>730</v>
      </c>
      <c r="D886" s="12" t="s">
        <v>165</v>
      </c>
      <c r="E886" s="12" t="s">
        <v>575</v>
      </c>
      <c r="F886" s="12" t="s">
        <v>0</v>
      </c>
      <c r="G886" s="12"/>
      <c r="H886" s="12" t="s">
        <v>0</v>
      </c>
      <c r="I886" s="84" t="s">
        <v>0</v>
      </c>
      <c r="J886" s="44">
        <f>J887+J894</f>
        <v>71548726.390000001</v>
      </c>
      <c r="K886" s="44">
        <f t="shared" ref="K886:N886" si="171">K887+K894</f>
        <v>0</v>
      </c>
      <c r="L886" s="44">
        <f t="shared" si="171"/>
        <v>3248073.6</v>
      </c>
      <c r="M886" s="44">
        <f t="shared" si="171"/>
        <v>67989793.99000001</v>
      </c>
      <c r="N886" s="44">
        <f t="shared" si="171"/>
        <v>2446800</v>
      </c>
      <c r="O886" s="209">
        <f t="shared" si="165"/>
        <v>3.5987754285001614</v>
      </c>
    </row>
    <row r="887" spans="1:15" ht="52">
      <c r="A887" s="85" t="s">
        <v>576</v>
      </c>
      <c r="B887" s="12" t="s">
        <v>141</v>
      </c>
      <c r="C887" s="12" t="s">
        <v>730</v>
      </c>
      <c r="D887" s="12" t="s">
        <v>165</v>
      </c>
      <c r="E887" s="12" t="s">
        <v>577</v>
      </c>
      <c r="F887" s="12" t="s">
        <v>0</v>
      </c>
      <c r="G887" s="12"/>
      <c r="H887" s="12" t="s">
        <v>0</v>
      </c>
      <c r="I887" s="84" t="s">
        <v>0</v>
      </c>
      <c r="J887" s="44">
        <f t="shared" ref="J887:N892" si="172">J888</f>
        <v>69101926.390000001</v>
      </c>
      <c r="K887" s="44">
        <f t="shared" si="172"/>
        <v>0</v>
      </c>
      <c r="L887" s="44">
        <f t="shared" si="172"/>
        <v>3248073.6</v>
      </c>
      <c r="M887" s="44">
        <f t="shared" si="172"/>
        <v>65542993.990000002</v>
      </c>
      <c r="N887" s="44">
        <f t="shared" si="172"/>
        <v>0</v>
      </c>
      <c r="O887" s="209">
        <f t="shared" si="165"/>
        <v>0</v>
      </c>
    </row>
    <row r="888" spans="1:15" ht="27">
      <c r="A888" s="86" t="s">
        <v>578</v>
      </c>
      <c r="B888" s="87" t="s">
        <v>141</v>
      </c>
      <c r="C888" s="87" t="s">
        <v>730</v>
      </c>
      <c r="D888" s="87" t="s">
        <v>165</v>
      </c>
      <c r="E888" s="122" t="s">
        <v>579</v>
      </c>
      <c r="F888" s="87" t="s">
        <v>0</v>
      </c>
      <c r="G888" s="87"/>
      <c r="H888" s="87" t="s">
        <v>0</v>
      </c>
      <c r="I888" s="88" t="s">
        <v>0</v>
      </c>
      <c r="J888" s="89">
        <f t="shared" si="172"/>
        <v>69101926.390000001</v>
      </c>
      <c r="K888" s="89">
        <f t="shared" si="172"/>
        <v>0</v>
      </c>
      <c r="L888" s="89">
        <f t="shared" si="172"/>
        <v>3248073.6</v>
      </c>
      <c r="M888" s="89">
        <f t="shared" si="172"/>
        <v>65542993.990000002</v>
      </c>
      <c r="N888" s="89">
        <f t="shared" si="172"/>
        <v>0</v>
      </c>
      <c r="O888" s="209">
        <f t="shared" si="165"/>
        <v>0</v>
      </c>
    </row>
    <row r="889" spans="1:15">
      <c r="A889" s="85" t="s">
        <v>330</v>
      </c>
      <c r="B889" s="12" t="s">
        <v>141</v>
      </c>
      <c r="C889" s="12" t="s">
        <v>730</v>
      </c>
      <c r="D889" s="12" t="s">
        <v>165</v>
      </c>
      <c r="E889" s="92" t="s">
        <v>579</v>
      </c>
      <c r="F889" s="92">
        <v>800</v>
      </c>
      <c r="G889" s="92"/>
      <c r="H889" s="92"/>
      <c r="I889" s="94"/>
      <c r="J889" s="66">
        <f t="shared" si="172"/>
        <v>69101926.390000001</v>
      </c>
      <c r="K889" s="66">
        <f t="shared" si="172"/>
        <v>0</v>
      </c>
      <c r="L889" s="66">
        <f t="shared" si="172"/>
        <v>3248073.6</v>
      </c>
      <c r="M889" s="66">
        <f t="shared" si="172"/>
        <v>65542993.990000002</v>
      </c>
      <c r="N889" s="66">
        <f t="shared" si="172"/>
        <v>0</v>
      </c>
      <c r="O889" s="209">
        <f t="shared" si="165"/>
        <v>0</v>
      </c>
    </row>
    <row r="890" spans="1:15">
      <c r="A890" s="91" t="s">
        <v>342</v>
      </c>
      <c r="B890" s="12" t="s">
        <v>141</v>
      </c>
      <c r="C890" s="12" t="s">
        <v>730</v>
      </c>
      <c r="D890" s="12" t="s">
        <v>165</v>
      </c>
      <c r="E890" s="92" t="s">
        <v>579</v>
      </c>
      <c r="F890" s="109">
        <v>853</v>
      </c>
      <c r="G890" s="109"/>
      <c r="H890" s="109"/>
      <c r="I890" s="116"/>
      <c r="J890" s="66">
        <f t="shared" si="172"/>
        <v>69101926.390000001</v>
      </c>
      <c r="K890" s="66">
        <f t="shared" si="172"/>
        <v>0</v>
      </c>
      <c r="L890" s="66">
        <f t="shared" si="172"/>
        <v>3248073.6</v>
      </c>
      <c r="M890" s="66">
        <f t="shared" si="172"/>
        <v>65542993.990000002</v>
      </c>
      <c r="N890" s="66">
        <f t="shared" si="172"/>
        <v>0</v>
      </c>
      <c r="O890" s="209">
        <f t="shared" si="165"/>
        <v>0</v>
      </c>
    </row>
    <row r="891" spans="1:15">
      <c r="A891" s="117" t="s">
        <v>193</v>
      </c>
      <c r="B891" s="18" t="s">
        <v>141</v>
      </c>
      <c r="C891" s="18" t="s">
        <v>730</v>
      </c>
      <c r="D891" s="18" t="s">
        <v>165</v>
      </c>
      <c r="E891" s="18" t="s">
        <v>579</v>
      </c>
      <c r="F891" s="118">
        <v>853</v>
      </c>
      <c r="G891" s="118"/>
      <c r="H891" s="118">
        <v>290</v>
      </c>
      <c r="I891" s="119"/>
      <c r="J891" s="90">
        <f t="shared" si="172"/>
        <v>69101926.390000001</v>
      </c>
      <c r="K891" s="90">
        <f t="shared" si="172"/>
        <v>0</v>
      </c>
      <c r="L891" s="90">
        <f t="shared" si="172"/>
        <v>3248073.6</v>
      </c>
      <c r="M891" s="90">
        <f t="shared" si="172"/>
        <v>65542993.990000002</v>
      </c>
      <c r="N891" s="16"/>
      <c r="O891" s="208">
        <f t="shared" si="165"/>
        <v>0</v>
      </c>
    </row>
    <row r="892" spans="1:15" ht="26">
      <c r="A892" s="19" t="s">
        <v>772</v>
      </c>
      <c r="B892" s="18" t="s">
        <v>141</v>
      </c>
      <c r="C892" s="18" t="s">
        <v>730</v>
      </c>
      <c r="D892" s="18" t="s">
        <v>165</v>
      </c>
      <c r="E892" s="18" t="s">
        <v>579</v>
      </c>
      <c r="F892" s="118">
        <v>853</v>
      </c>
      <c r="G892" s="118"/>
      <c r="H892" s="118">
        <v>298</v>
      </c>
      <c r="I892" s="119">
        <v>1150</v>
      </c>
      <c r="J892" s="90">
        <f t="shared" si="172"/>
        <v>69101926.390000001</v>
      </c>
      <c r="K892" s="90">
        <f t="shared" si="172"/>
        <v>0</v>
      </c>
      <c r="L892" s="90">
        <f t="shared" si="172"/>
        <v>3248073.6</v>
      </c>
      <c r="M892" s="90">
        <f t="shared" si="172"/>
        <v>65542993.990000002</v>
      </c>
      <c r="N892" s="16"/>
      <c r="O892" s="208">
        <f t="shared" si="165"/>
        <v>0</v>
      </c>
    </row>
    <row r="893" spans="1:15" s="185" customFormat="1" hidden="1">
      <c r="A893" s="96" t="s">
        <v>773</v>
      </c>
      <c r="B893" s="97"/>
      <c r="C893" s="97"/>
      <c r="D893" s="97"/>
      <c r="E893" s="97"/>
      <c r="F893" s="97"/>
      <c r="G893" s="97"/>
      <c r="H893" s="97"/>
      <c r="I893" s="98"/>
      <c r="J893" s="193">
        <v>69101926.390000001</v>
      </c>
      <c r="K893" s="48"/>
      <c r="L893" s="52">
        <v>3248073.6</v>
      </c>
      <c r="M893" s="52">
        <v>65542993.990000002</v>
      </c>
      <c r="N893" s="52"/>
      <c r="O893" s="208">
        <f t="shared" si="165"/>
        <v>0</v>
      </c>
    </row>
    <row r="894" spans="1:15" ht="39">
      <c r="A894" s="85" t="s">
        <v>774</v>
      </c>
      <c r="B894" s="12" t="s">
        <v>141</v>
      </c>
      <c r="C894" s="12" t="s">
        <v>730</v>
      </c>
      <c r="D894" s="12" t="s">
        <v>165</v>
      </c>
      <c r="E894" s="12" t="s">
        <v>775</v>
      </c>
      <c r="F894" s="12" t="s">
        <v>0</v>
      </c>
      <c r="G894" s="12"/>
      <c r="H894" s="12" t="s">
        <v>0</v>
      </c>
      <c r="I894" s="84" t="s">
        <v>0</v>
      </c>
      <c r="J894" s="44">
        <f t="shared" ref="J894:J896" si="173">J895</f>
        <v>2446800</v>
      </c>
      <c r="K894" s="28"/>
      <c r="L894" s="16"/>
      <c r="M894" s="23">
        <f t="shared" ref="M894:N897" si="174">M895</f>
        <v>2446800</v>
      </c>
      <c r="N894" s="23">
        <f t="shared" si="174"/>
        <v>2446800</v>
      </c>
      <c r="O894" s="209">
        <f t="shared" si="165"/>
        <v>100</v>
      </c>
    </row>
    <row r="895" spans="1:15" ht="27">
      <c r="A895" s="86" t="s">
        <v>776</v>
      </c>
      <c r="B895" s="87" t="s">
        <v>141</v>
      </c>
      <c r="C895" s="87" t="s">
        <v>730</v>
      </c>
      <c r="D895" s="87" t="s">
        <v>165</v>
      </c>
      <c r="E895" s="87" t="s">
        <v>775</v>
      </c>
      <c r="F895" s="87" t="s">
        <v>0</v>
      </c>
      <c r="G895" s="87"/>
      <c r="H895" s="87" t="s">
        <v>0</v>
      </c>
      <c r="I895" s="88" t="s">
        <v>0</v>
      </c>
      <c r="J895" s="89">
        <f t="shared" si="173"/>
        <v>2446800</v>
      </c>
      <c r="K895" s="28"/>
      <c r="L895" s="16"/>
      <c r="M895" s="156">
        <f t="shared" si="174"/>
        <v>2446800</v>
      </c>
      <c r="N895" s="156">
        <f t="shared" si="174"/>
        <v>2446800</v>
      </c>
      <c r="O895" s="209">
        <f t="shared" si="165"/>
        <v>100</v>
      </c>
    </row>
    <row r="896" spans="1:15">
      <c r="A896" s="85" t="s">
        <v>777</v>
      </c>
      <c r="B896" s="12" t="s">
        <v>141</v>
      </c>
      <c r="C896" s="12" t="s">
        <v>730</v>
      </c>
      <c r="D896" s="12" t="s">
        <v>165</v>
      </c>
      <c r="E896" s="12" t="s">
        <v>775</v>
      </c>
      <c r="F896" s="12">
        <v>500</v>
      </c>
      <c r="G896" s="12"/>
      <c r="H896" s="12" t="s">
        <v>0</v>
      </c>
      <c r="I896" s="84" t="s">
        <v>0</v>
      </c>
      <c r="J896" s="44">
        <f t="shared" si="173"/>
        <v>2446800</v>
      </c>
      <c r="K896" s="28"/>
      <c r="L896" s="16"/>
      <c r="M896" s="23">
        <f t="shared" si="174"/>
        <v>2446800</v>
      </c>
      <c r="N896" s="23">
        <f t="shared" si="174"/>
        <v>2446800</v>
      </c>
      <c r="O896" s="209">
        <f t="shared" si="165"/>
        <v>100</v>
      </c>
    </row>
    <row r="897" spans="1:15">
      <c r="A897" s="85" t="s">
        <v>778</v>
      </c>
      <c r="B897" s="12" t="s">
        <v>141</v>
      </c>
      <c r="C897" s="12" t="s">
        <v>730</v>
      </c>
      <c r="D897" s="12" t="s">
        <v>165</v>
      </c>
      <c r="E897" s="12" t="s">
        <v>775</v>
      </c>
      <c r="F897" s="12">
        <v>540</v>
      </c>
      <c r="G897" s="12"/>
      <c r="H897" s="12" t="s">
        <v>0</v>
      </c>
      <c r="I897" s="84" t="s">
        <v>0</v>
      </c>
      <c r="J897" s="44">
        <f>J898</f>
        <v>2446800</v>
      </c>
      <c r="K897" s="28"/>
      <c r="L897" s="16"/>
      <c r="M897" s="23">
        <f t="shared" si="174"/>
        <v>2446800</v>
      </c>
      <c r="N897" s="23">
        <f t="shared" si="174"/>
        <v>2446800</v>
      </c>
      <c r="O897" s="209">
        <f t="shared" si="165"/>
        <v>100</v>
      </c>
    </row>
    <row r="898" spans="1:15">
      <c r="A898" s="19" t="s">
        <v>779</v>
      </c>
      <c r="B898" s="18" t="s">
        <v>141</v>
      </c>
      <c r="C898" s="18" t="s">
        <v>730</v>
      </c>
      <c r="D898" s="18" t="s">
        <v>165</v>
      </c>
      <c r="E898" s="46" t="s">
        <v>775</v>
      </c>
      <c r="F898" s="18">
        <v>540</v>
      </c>
      <c r="G898" s="18"/>
      <c r="H898" s="18">
        <v>251</v>
      </c>
      <c r="I898" s="81" t="s">
        <v>0</v>
      </c>
      <c r="J898" s="90">
        <v>2446800</v>
      </c>
      <c r="K898" s="28"/>
      <c r="L898" s="16"/>
      <c r="M898" s="16">
        <f t="shared" ref="M898" si="175">J898+L898</f>
        <v>2446800</v>
      </c>
      <c r="N898" s="16">
        <v>2446800</v>
      </c>
      <c r="O898" s="208">
        <f t="shared" si="165"/>
        <v>100</v>
      </c>
    </row>
    <row r="899" spans="1:15">
      <c r="A899" s="85" t="s">
        <v>147</v>
      </c>
      <c r="B899" s="12" t="s">
        <v>141</v>
      </c>
      <c r="C899" s="12" t="s">
        <v>730</v>
      </c>
      <c r="D899" s="12" t="s">
        <v>165</v>
      </c>
      <c r="E899" s="12" t="s">
        <v>148</v>
      </c>
      <c r="F899" s="12" t="s">
        <v>0</v>
      </c>
      <c r="G899" s="12"/>
      <c r="H899" s="12" t="s">
        <v>0</v>
      </c>
      <c r="I899" s="84" t="s">
        <v>0</v>
      </c>
      <c r="J899" s="44">
        <f t="shared" ref="J899:N905" si="176">J900</f>
        <v>1640050</v>
      </c>
      <c r="K899" s="44">
        <f t="shared" si="176"/>
        <v>0</v>
      </c>
      <c r="L899" s="44">
        <f t="shared" si="176"/>
        <v>-1497580</v>
      </c>
      <c r="M899" s="44">
        <f t="shared" si="176"/>
        <v>142470</v>
      </c>
      <c r="N899" s="44">
        <f t="shared" si="176"/>
        <v>142470</v>
      </c>
      <c r="O899" s="209">
        <f t="shared" si="165"/>
        <v>100</v>
      </c>
    </row>
    <row r="900" spans="1:15">
      <c r="A900" s="85" t="s">
        <v>361</v>
      </c>
      <c r="B900" s="12" t="s">
        <v>141</v>
      </c>
      <c r="C900" s="12" t="s">
        <v>730</v>
      </c>
      <c r="D900" s="12" t="s">
        <v>165</v>
      </c>
      <c r="E900" s="12" t="s">
        <v>362</v>
      </c>
      <c r="F900" s="12" t="s">
        <v>0</v>
      </c>
      <c r="G900" s="12"/>
      <c r="H900" s="12" t="s">
        <v>0</v>
      </c>
      <c r="I900" s="84" t="s">
        <v>0</v>
      </c>
      <c r="J900" s="44">
        <f t="shared" si="176"/>
        <v>1640050</v>
      </c>
      <c r="K900" s="44">
        <f t="shared" si="176"/>
        <v>0</v>
      </c>
      <c r="L900" s="44">
        <f t="shared" si="176"/>
        <v>-1497580</v>
      </c>
      <c r="M900" s="44">
        <f t="shared" si="176"/>
        <v>142470</v>
      </c>
      <c r="N900" s="44">
        <f t="shared" si="176"/>
        <v>142470</v>
      </c>
      <c r="O900" s="209">
        <f t="shared" si="165"/>
        <v>100</v>
      </c>
    </row>
    <row r="901" spans="1:15" ht="27">
      <c r="A901" s="86" t="s">
        <v>780</v>
      </c>
      <c r="B901" s="87" t="s">
        <v>141</v>
      </c>
      <c r="C901" s="87" t="s">
        <v>730</v>
      </c>
      <c r="D901" s="87" t="s">
        <v>165</v>
      </c>
      <c r="E901" s="87" t="s">
        <v>781</v>
      </c>
      <c r="F901" s="87" t="s">
        <v>0</v>
      </c>
      <c r="G901" s="87"/>
      <c r="H901" s="87" t="s">
        <v>0</v>
      </c>
      <c r="I901" s="88" t="s">
        <v>0</v>
      </c>
      <c r="J901" s="89">
        <f t="shared" si="176"/>
        <v>1640050</v>
      </c>
      <c r="K901" s="89">
        <f t="shared" si="176"/>
        <v>0</v>
      </c>
      <c r="L901" s="89">
        <f t="shared" si="176"/>
        <v>-1497580</v>
      </c>
      <c r="M901" s="89">
        <f t="shared" si="176"/>
        <v>142470</v>
      </c>
      <c r="N901" s="89">
        <f t="shared" si="176"/>
        <v>142470</v>
      </c>
      <c r="O901" s="209">
        <f t="shared" si="165"/>
        <v>100</v>
      </c>
    </row>
    <row r="902" spans="1:15" ht="26">
      <c r="A902" s="85" t="s">
        <v>174</v>
      </c>
      <c r="B902" s="12" t="s">
        <v>141</v>
      </c>
      <c r="C902" s="12" t="s">
        <v>730</v>
      </c>
      <c r="D902" s="12" t="s">
        <v>165</v>
      </c>
      <c r="E902" s="12" t="s">
        <v>781</v>
      </c>
      <c r="F902" s="12" t="s">
        <v>175</v>
      </c>
      <c r="G902" s="12"/>
      <c r="H902" s="12" t="s">
        <v>0</v>
      </c>
      <c r="I902" s="84" t="s">
        <v>0</v>
      </c>
      <c r="J902" s="44">
        <f t="shared" si="176"/>
        <v>1640050</v>
      </c>
      <c r="K902" s="44">
        <f t="shared" si="176"/>
        <v>0</v>
      </c>
      <c r="L902" s="44">
        <f t="shared" si="176"/>
        <v>-1497580</v>
      </c>
      <c r="M902" s="44">
        <f t="shared" si="176"/>
        <v>142470</v>
      </c>
      <c r="N902" s="44">
        <f t="shared" si="176"/>
        <v>142470</v>
      </c>
      <c r="O902" s="209">
        <f t="shared" si="165"/>
        <v>100</v>
      </c>
    </row>
    <row r="903" spans="1:15" ht="39">
      <c r="A903" s="85" t="s">
        <v>176</v>
      </c>
      <c r="B903" s="12" t="s">
        <v>141</v>
      </c>
      <c r="C903" s="12" t="s">
        <v>730</v>
      </c>
      <c r="D903" s="12" t="s">
        <v>165</v>
      </c>
      <c r="E903" s="12" t="s">
        <v>781</v>
      </c>
      <c r="F903" s="12" t="s">
        <v>177</v>
      </c>
      <c r="G903" s="12"/>
      <c r="H903" s="12" t="s">
        <v>0</v>
      </c>
      <c r="I903" s="84" t="s">
        <v>0</v>
      </c>
      <c r="J903" s="44">
        <f t="shared" si="176"/>
        <v>1640050</v>
      </c>
      <c r="K903" s="44">
        <f t="shared" si="176"/>
        <v>0</v>
      </c>
      <c r="L903" s="44">
        <f t="shared" si="176"/>
        <v>-1497580</v>
      </c>
      <c r="M903" s="44">
        <f t="shared" si="176"/>
        <v>142470</v>
      </c>
      <c r="N903" s="44">
        <f t="shared" si="176"/>
        <v>142470</v>
      </c>
      <c r="O903" s="209">
        <f t="shared" si="165"/>
        <v>100</v>
      </c>
    </row>
    <row r="904" spans="1:15" ht="39">
      <c r="A904" s="13" t="s">
        <v>178</v>
      </c>
      <c r="B904" s="12" t="s">
        <v>141</v>
      </c>
      <c r="C904" s="12" t="s">
        <v>730</v>
      </c>
      <c r="D904" s="12" t="s">
        <v>165</v>
      </c>
      <c r="E904" s="12" t="s">
        <v>781</v>
      </c>
      <c r="F904" s="12" t="s">
        <v>179</v>
      </c>
      <c r="G904" s="12"/>
      <c r="H904" s="12" t="s">
        <v>0</v>
      </c>
      <c r="I904" s="84" t="s">
        <v>0</v>
      </c>
      <c r="J904" s="44">
        <f t="shared" si="176"/>
        <v>1640050</v>
      </c>
      <c r="K904" s="44">
        <f t="shared" si="176"/>
        <v>0</v>
      </c>
      <c r="L904" s="44">
        <f t="shared" si="176"/>
        <v>-1497580</v>
      </c>
      <c r="M904" s="44">
        <f t="shared" si="176"/>
        <v>142470</v>
      </c>
      <c r="N904" s="44">
        <f t="shared" si="176"/>
        <v>142470</v>
      </c>
      <c r="O904" s="209">
        <f t="shared" si="165"/>
        <v>100</v>
      </c>
    </row>
    <row r="905" spans="1:15">
      <c r="A905" s="19" t="s">
        <v>213</v>
      </c>
      <c r="B905" s="18" t="s">
        <v>141</v>
      </c>
      <c r="C905" s="18" t="s">
        <v>730</v>
      </c>
      <c r="D905" s="18" t="s">
        <v>165</v>
      </c>
      <c r="E905" s="18" t="s">
        <v>781</v>
      </c>
      <c r="F905" s="18" t="s">
        <v>179</v>
      </c>
      <c r="G905" s="18"/>
      <c r="H905" s="18" t="s">
        <v>642</v>
      </c>
      <c r="I905" s="81" t="s">
        <v>0</v>
      </c>
      <c r="J905" s="90">
        <f t="shared" si="176"/>
        <v>1640050</v>
      </c>
      <c r="K905" s="90">
        <f t="shared" si="176"/>
        <v>0</v>
      </c>
      <c r="L905" s="90">
        <f t="shared" si="176"/>
        <v>-1497580</v>
      </c>
      <c r="M905" s="90">
        <f t="shared" si="176"/>
        <v>142470</v>
      </c>
      <c r="N905" s="90">
        <f t="shared" si="176"/>
        <v>142470</v>
      </c>
      <c r="O905" s="208">
        <f t="shared" si="165"/>
        <v>100</v>
      </c>
    </row>
    <row r="906" spans="1:15">
      <c r="A906" s="19" t="s">
        <v>769</v>
      </c>
      <c r="B906" s="18" t="s">
        <v>141</v>
      </c>
      <c r="C906" s="18" t="s">
        <v>730</v>
      </c>
      <c r="D906" s="18" t="s">
        <v>165</v>
      </c>
      <c r="E906" s="18" t="s">
        <v>781</v>
      </c>
      <c r="F906" s="18" t="s">
        <v>179</v>
      </c>
      <c r="G906" s="18"/>
      <c r="H906" s="18" t="s">
        <v>642</v>
      </c>
      <c r="I906" s="81" t="s">
        <v>643</v>
      </c>
      <c r="J906" s="90">
        <v>1640050</v>
      </c>
      <c r="K906" s="28"/>
      <c r="L906" s="16">
        <v>-1497580</v>
      </c>
      <c r="M906" s="16">
        <f t="shared" ref="M906:N966" si="177">J906+L906</f>
        <v>142470</v>
      </c>
      <c r="N906" s="16">
        <f t="shared" si="177"/>
        <v>142470</v>
      </c>
      <c r="O906" s="208">
        <f t="shared" ref="O906:O969" si="178">N906/M906*100</f>
        <v>100</v>
      </c>
    </row>
    <row r="907" spans="1:15" s="107" customFormat="1" hidden="1">
      <c r="A907" s="96" t="s">
        <v>782</v>
      </c>
      <c r="B907" s="97"/>
      <c r="C907" s="97"/>
      <c r="D907" s="97"/>
      <c r="E907" s="97"/>
      <c r="F907" s="97"/>
      <c r="G907" s="97"/>
      <c r="H907" s="97"/>
      <c r="I907" s="98"/>
      <c r="J907" s="99"/>
      <c r="K907" s="48"/>
      <c r="L907" s="52"/>
      <c r="M907" s="52">
        <v>142470</v>
      </c>
      <c r="N907" s="52">
        <v>142470</v>
      </c>
      <c r="O907" s="208">
        <f t="shared" si="178"/>
        <v>100</v>
      </c>
    </row>
    <row r="908" spans="1:15" ht="26">
      <c r="A908" s="82" t="s">
        <v>783</v>
      </c>
      <c r="B908" s="83" t="s">
        <v>141</v>
      </c>
      <c r="C908" s="12" t="s">
        <v>730</v>
      </c>
      <c r="D908" s="12" t="s">
        <v>784</v>
      </c>
      <c r="E908" s="12" t="s">
        <v>0</v>
      </c>
      <c r="F908" s="12" t="s">
        <v>0</v>
      </c>
      <c r="G908" s="12"/>
      <c r="H908" s="12" t="s">
        <v>0</v>
      </c>
      <c r="I908" s="84" t="s">
        <v>0</v>
      </c>
      <c r="J908" s="44" t="e">
        <f t="shared" ref="J908:J910" si="179">J909</f>
        <v>#REF!</v>
      </c>
      <c r="K908" s="28"/>
      <c r="L908" s="16"/>
      <c r="M908" s="23">
        <f t="shared" ref="M908:N910" si="180">M909</f>
        <v>937500</v>
      </c>
      <c r="N908" s="23">
        <f t="shared" si="180"/>
        <v>432004</v>
      </c>
      <c r="O908" s="209">
        <f t="shared" si="178"/>
        <v>46.080426666666668</v>
      </c>
    </row>
    <row r="909" spans="1:15" ht="39">
      <c r="A909" s="85" t="s">
        <v>785</v>
      </c>
      <c r="B909" s="12" t="s">
        <v>141</v>
      </c>
      <c r="C909" s="12" t="s">
        <v>730</v>
      </c>
      <c r="D909" s="12" t="s">
        <v>784</v>
      </c>
      <c r="E909" s="12" t="s">
        <v>748</v>
      </c>
      <c r="F909" s="12" t="s">
        <v>0</v>
      </c>
      <c r="G909" s="12"/>
      <c r="H909" s="12" t="s">
        <v>0</v>
      </c>
      <c r="I909" s="84" t="s">
        <v>0</v>
      </c>
      <c r="J909" s="44" t="e">
        <f t="shared" si="179"/>
        <v>#REF!</v>
      </c>
      <c r="K909" s="28"/>
      <c r="L909" s="16"/>
      <c r="M909" s="23">
        <f t="shared" si="180"/>
        <v>937500</v>
      </c>
      <c r="N909" s="23">
        <f t="shared" si="180"/>
        <v>432004</v>
      </c>
      <c r="O909" s="209">
        <f t="shared" si="178"/>
        <v>46.080426666666668</v>
      </c>
    </row>
    <row r="910" spans="1:15" ht="26">
      <c r="A910" s="85" t="s">
        <v>747</v>
      </c>
      <c r="B910" s="12" t="s">
        <v>141</v>
      </c>
      <c r="C910" s="12" t="s">
        <v>730</v>
      </c>
      <c r="D910" s="12" t="s">
        <v>784</v>
      </c>
      <c r="E910" s="12" t="s">
        <v>750</v>
      </c>
      <c r="F910" s="12" t="s">
        <v>0</v>
      </c>
      <c r="G910" s="12"/>
      <c r="H910" s="12" t="s">
        <v>0</v>
      </c>
      <c r="I910" s="84" t="s">
        <v>0</v>
      </c>
      <c r="J910" s="44" t="e">
        <f t="shared" si="179"/>
        <v>#REF!</v>
      </c>
      <c r="K910" s="28"/>
      <c r="L910" s="16"/>
      <c r="M910" s="23">
        <f t="shared" si="180"/>
        <v>937500</v>
      </c>
      <c r="N910" s="23">
        <f t="shared" si="180"/>
        <v>432004</v>
      </c>
      <c r="O910" s="209">
        <f t="shared" si="178"/>
        <v>46.080426666666668</v>
      </c>
    </row>
    <row r="911" spans="1:15" ht="40.5">
      <c r="A911" s="86" t="s">
        <v>786</v>
      </c>
      <c r="B911" s="87" t="s">
        <v>141</v>
      </c>
      <c r="C911" s="87" t="s">
        <v>730</v>
      </c>
      <c r="D911" s="87" t="s">
        <v>784</v>
      </c>
      <c r="E911" s="87" t="s">
        <v>750</v>
      </c>
      <c r="F911" s="87" t="s">
        <v>0</v>
      </c>
      <c r="G911" s="87"/>
      <c r="H911" s="87" t="s">
        <v>0</v>
      </c>
      <c r="I911" s="88" t="s">
        <v>0</v>
      </c>
      <c r="J911" s="89" t="e">
        <f>J912+J922</f>
        <v>#REF!</v>
      </c>
      <c r="K911" s="28"/>
      <c r="L911" s="16"/>
      <c r="M911" s="23">
        <f>M912+M922</f>
        <v>937500</v>
      </c>
      <c r="N911" s="23">
        <f>N912+N922</f>
        <v>432004</v>
      </c>
      <c r="O911" s="209">
        <f t="shared" si="178"/>
        <v>46.080426666666668</v>
      </c>
    </row>
    <row r="912" spans="1:15" ht="26">
      <c r="A912" s="85" t="s">
        <v>174</v>
      </c>
      <c r="B912" s="12" t="s">
        <v>141</v>
      </c>
      <c r="C912" s="12" t="s">
        <v>730</v>
      </c>
      <c r="D912" s="12" t="s">
        <v>784</v>
      </c>
      <c r="E912" s="12" t="s">
        <v>750</v>
      </c>
      <c r="F912" s="12" t="s">
        <v>175</v>
      </c>
      <c r="G912" s="12"/>
      <c r="H912" s="12" t="s">
        <v>0</v>
      </c>
      <c r="I912" s="84" t="s">
        <v>0</v>
      </c>
      <c r="J912" s="44" t="e">
        <f>J913</f>
        <v>#REF!</v>
      </c>
      <c r="K912" s="28"/>
      <c r="L912" s="16"/>
      <c r="M912" s="23">
        <f>M913</f>
        <v>39300</v>
      </c>
      <c r="N912" s="23">
        <f>N913</f>
        <v>20000</v>
      </c>
      <c r="O912" s="209">
        <f t="shared" si="178"/>
        <v>50.890585241730278</v>
      </c>
    </row>
    <row r="913" spans="1:15" ht="39">
      <c r="A913" s="85" t="s">
        <v>176</v>
      </c>
      <c r="B913" s="12" t="s">
        <v>141</v>
      </c>
      <c r="C913" s="12" t="s">
        <v>730</v>
      </c>
      <c r="D913" s="12" t="s">
        <v>784</v>
      </c>
      <c r="E913" s="12" t="s">
        <v>750</v>
      </c>
      <c r="F913" s="12" t="s">
        <v>177</v>
      </c>
      <c r="G913" s="12"/>
      <c r="H913" s="12" t="s">
        <v>0</v>
      </c>
      <c r="I913" s="84" t="s">
        <v>0</v>
      </c>
      <c r="J913" s="44" t="e">
        <f>J914</f>
        <v>#REF!</v>
      </c>
      <c r="K913" s="28"/>
      <c r="L913" s="16"/>
      <c r="M913" s="23">
        <f>M914</f>
        <v>39300</v>
      </c>
      <c r="N913" s="23">
        <f>N914</f>
        <v>20000</v>
      </c>
      <c r="O913" s="209">
        <f t="shared" si="178"/>
        <v>50.890585241730278</v>
      </c>
    </row>
    <row r="914" spans="1:15" ht="39">
      <c r="A914" s="13" t="s">
        <v>178</v>
      </c>
      <c r="B914" s="12" t="s">
        <v>141</v>
      </c>
      <c r="C914" s="12" t="s">
        <v>730</v>
      </c>
      <c r="D914" s="12" t="s">
        <v>784</v>
      </c>
      <c r="E914" s="12" t="s">
        <v>750</v>
      </c>
      <c r="F914" s="12" t="s">
        <v>179</v>
      </c>
      <c r="G914" s="12"/>
      <c r="H914" s="12" t="s">
        <v>0</v>
      </c>
      <c r="I914" s="84" t="s">
        <v>0</v>
      </c>
      <c r="J914" s="44" t="e">
        <f>J915+#REF!+J919</f>
        <v>#REF!</v>
      </c>
      <c r="K914" s="28"/>
      <c r="L914" s="16"/>
      <c r="M914" s="23">
        <f>M915+M919</f>
        <v>39300</v>
      </c>
      <c r="N914" s="23">
        <f>N915+N919</f>
        <v>20000</v>
      </c>
      <c r="O914" s="209">
        <f t="shared" si="178"/>
        <v>50.890585241730278</v>
      </c>
    </row>
    <row r="915" spans="1:15">
      <c r="A915" s="19" t="s">
        <v>213</v>
      </c>
      <c r="B915" s="18" t="s">
        <v>141</v>
      </c>
      <c r="C915" s="18" t="s">
        <v>730</v>
      </c>
      <c r="D915" s="18" t="s">
        <v>784</v>
      </c>
      <c r="E915" s="46" t="s">
        <v>750</v>
      </c>
      <c r="F915" s="18" t="s">
        <v>179</v>
      </c>
      <c r="G915" s="18"/>
      <c r="H915" s="18" t="s">
        <v>642</v>
      </c>
      <c r="I915" s="81" t="s">
        <v>0</v>
      </c>
      <c r="J915" s="90">
        <f>J916</f>
        <v>37800</v>
      </c>
      <c r="K915" s="28"/>
      <c r="L915" s="16"/>
      <c r="M915" s="16">
        <f>M916</f>
        <v>37800</v>
      </c>
      <c r="N915" s="16">
        <f>N916</f>
        <v>20000</v>
      </c>
      <c r="O915" s="208">
        <f t="shared" si="178"/>
        <v>52.910052910052904</v>
      </c>
    </row>
    <row r="916" spans="1:15">
      <c r="A916" s="19" t="s">
        <v>214</v>
      </c>
      <c r="B916" s="18" t="s">
        <v>141</v>
      </c>
      <c r="C916" s="18" t="s">
        <v>730</v>
      </c>
      <c r="D916" s="18" t="s">
        <v>784</v>
      </c>
      <c r="E916" s="46" t="s">
        <v>750</v>
      </c>
      <c r="F916" s="18" t="s">
        <v>179</v>
      </c>
      <c r="G916" s="18"/>
      <c r="H916" s="18" t="s">
        <v>642</v>
      </c>
      <c r="I916" s="81" t="s">
        <v>643</v>
      </c>
      <c r="J916" s="90">
        <f>SUM(J917:J918)</f>
        <v>37800</v>
      </c>
      <c r="K916" s="28"/>
      <c r="L916" s="16"/>
      <c r="M916" s="16">
        <f>SUM(M917:M918)</f>
        <v>37800</v>
      </c>
      <c r="N916" s="16">
        <f>SUM(N917:N918)</f>
        <v>20000</v>
      </c>
      <c r="O916" s="208">
        <f t="shared" si="178"/>
        <v>52.910052910052904</v>
      </c>
    </row>
    <row r="917" spans="1:15" hidden="1">
      <c r="A917" s="96" t="s">
        <v>787</v>
      </c>
      <c r="B917" s="97"/>
      <c r="C917" s="97"/>
      <c r="D917" s="97"/>
      <c r="E917" s="108"/>
      <c r="F917" s="97"/>
      <c r="G917" s="97"/>
      <c r="H917" s="97"/>
      <c r="I917" s="98"/>
      <c r="J917" s="99">
        <v>2800</v>
      </c>
      <c r="K917" s="28"/>
      <c r="L917" s="16"/>
      <c r="M917" s="52">
        <f t="shared" si="177"/>
        <v>2800</v>
      </c>
      <c r="N917" s="52"/>
      <c r="O917" s="208">
        <f t="shared" si="178"/>
        <v>0</v>
      </c>
    </row>
    <row r="918" spans="1:15" hidden="1">
      <c r="A918" s="96" t="s">
        <v>788</v>
      </c>
      <c r="B918" s="97"/>
      <c r="C918" s="97"/>
      <c r="D918" s="97"/>
      <c r="E918" s="108"/>
      <c r="F918" s="97"/>
      <c r="G918" s="97"/>
      <c r="H918" s="97"/>
      <c r="I918" s="98"/>
      <c r="J918" s="99">
        <v>35000</v>
      </c>
      <c r="K918" s="28"/>
      <c r="L918" s="16"/>
      <c r="M918" s="52">
        <f t="shared" si="177"/>
        <v>35000</v>
      </c>
      <c r="N918" s="52">
        <v>20000</v>
      </c>
      <c r="O918" s="208">
        <f t="shared" si="178"/>
        <v>57.142857142857139</v>
      </c>
    </row>
    <row r="919" spans="1:15">
      <c r="A919" s="19" t="s">
        <v>637</v>
      </c>
      <c r="B919" s="18" t="s">
        <v>141</v>
      </c>
      <c r="C919" s="18" t="s">
        <v>730</v>
      </c>
      <c r="D919" s="18" t="s">
        <v>784</v>
      </c>
      <c r="E919" s="46" t="s">
        <v>750</v>
      </c>
      <c r="F919" s="18" t="s">
        <v>179</v>
      </c>
      <c r="G919" s="18"/>
      <c r="H919" s="18" t="s">
        <v>319</v>
      </c>
      <c r="I919" s="81" t="s">
        <v>0</v>
      </c>
      <c r="J919" s="90">
        <f>J920</f>
        <v>1500</v>
      </c>
      <c r="K919" s="28"/>
      <c r="L919" s="16"/>
      <c r="M919" s="16">
        <f t="shared" si="177"/>
        <v>1500</v>
      </c>
      <c r="N919" s="16"/>
      <c r="O919" s="208">
        <f t="shared" si="178"/>
        <v>0</v>
      </c>
    </row>
    <row r="920" spans="1:15" ht="26">
      <c r="A920" s="19" t="s">
        <v>262</v>
      </c>
      <c r="B920" s="18" t="s">
        <v>141</v>
      </c>
      <c r="C920" s="18" t="s">
        <v>730</v>
      </c>
      <c r="D920" s="18" t="s">
        <v>784</v>
      </c>
      <c r="E920" s="46" t="s">
        <v>750</v>
      </c>
      <c r="F920" s="18" t="s">
        <v>179</v>
      </c>
      <c r="G920" s="18"/>
      <c r="H920" s="18">
        <v>346</v>
      </c>
      <c r="I920" s="81" t="s">
        <v>263</v>
      </c>
      <c r="J920" s="90">
        <f>SUM(J921:J921)</f>
        <v>1500</v>
      </c>
      <c r="K920" s="28"/>
      <c r="L920" s="16"/>
      <c r="M920" s="16">
        <f t="shared" si="177"/>
        <v>1500</v>
      </c>
      <c r="N920" s="16"/>
      <c r="O920" s="208">
        <f t="shared" si="178"/>
        <v>0</v>
      </c>
    </row>
    <row r="921" spans="1:15" hidden="1">
      <c r="A921" s="96" t="s">
        <v>789</v>
      </c>
      <c r="B921" s="97"/>
      <c r="C921" s="97"/>
      <c r="D921" s="97"/>
      <c r="E921" s="108"/>
      <c r="F921" s="97"/>
      <c r="G921" s="97"/>
      <c r="H921" s="97"/>
      <c r="I921" s="98"/>
      <c r="J921" s="99">
        <v>1500</v>
      </c>
      <c r="K921" s="28"/>
      <c r="L921" s="16"/>
      <c r="M921" s="16">
        <f t="shared" si="177"/>
        <v>1500</v>
      </c>
      <c r="N921" s="16"/>
      <c r="O921" s="208">
        <f t="shared" si="178"/>
        <v>0</v>
      </c>
    </row>
    <row r="922" spans="1:15" ht="26">
      <c r="A922" s="85" t="s">
        <v>189</v>
      </c>
      <c r="B922" s="12" t="s">
        <v>141</v>
      </c>
      <c r="C922" s="12" t="s">
        <v>730</v>
      </c>
      <c r="D922" s="12" t="s">
        <v>784</v>
      </c>
      <c r="E922" s="12" t="s">
        <v>750</v>
      </c>
      <c r="F922" s="12" t="s">
        <v>190</v>
      </c>
      <c r="G922" s="12"/>
      <c r="H922" s="12" t="s">
        <v>0</v>
      </c>
      <c r="I922" s="84" t="s">
        <v>0</v>
      </c>
      <c r="J922" s="44">
        <f t="shared" ref="J922:J925" si="181">J923</f>
        <v>898200</v>
      </c>
      <c r="K922" s="28"/>
      <c r="L922" s="16"/>
      <c r="M922" s="23">
        <f t="shared" ref="M922:N925" si="182">M923</f>
        <v>898200</v>
      </c>
      <c r="N922" s="23">
        <f t="shared" si="182"/>
        <v>412004</v>
      </c>
      <c r="O922" s="209">
        <f t="shared" si="178"/>
        <v>45.869962146515256</v>
      </c>
    </row>
    <row r="923" spans="1:15" ht="39">
      <c r="A923" s="85" t="s">
        <v>761</v>
      </c>
      <c r="B923" s="12" t="s">
        <v>141</v>
      </c>
      <c r="C923" s="12" t="s">
        <v>730</v>
      </c>
      <c r="D923" s="12" t="s">
        <v>784</v>
      </c>
      <c r="E923" s="12" t="s">
        <v>750</v>
      </c>
      <c r="F923" s="12" t="s">
        <v>790</v>
      </c>
      <c r="G923" s="12"/>
      <c r="H923" s="12" t="s">
        <v>0</v>
      </c>
      <c r="I923" s="84" t="s">
        <v>0</v>
      </c>
      <c r="J923" s="44">
        <f t="shared" si="181"/>
        <v>898200</v>
      </c>
      <c r="K923" s="28"/>
      <c r="L923" s="16"/>
      <c r="M923" s="23">
        <f t="shared" si="182"/>
        <v>898200</v>
      </c>
      <c r="N923" s="23">
        <f t="shared" si="182"/>
        <v>412004</v>
      </c>
      <c r="O923" s="209">
        <f t="shared" si="178"/>
        <v>45.869962146515256</v>
      </c>
    </row>
    <row r="924" spans="1:15" ht="39">
      <c r="A924" s="13" t="s">
        <v>791</v>
      </c>
      <c r="B924" s="12" t="s">
        <v>141</v>
      </c>
      <c r="C924" s="12" t="s">
        <v>730</v>
      </c>
      <c r="D924" s="12" t="s">
        <v>784</v>
      </c>
      <c r="E924" s="12" t="s">
        <v>750</v>
      </c>
      <c r="F924" s="12">
        <v>321</v>
      </c>
      <c r="G924" s="12"/>
      <c r="H924" s="12" t="s">
        <v>0</v>
      </c>
      <c r="I924" s="84" t="s">
        <v>0</v>
      </c>
      <c r="J924" s="44">
        <f t="shared" si="181"/>
        <v>898200</v>
      </c>
      <c r="K924" s="28"/>
      <c r="L924" s="16"/>
      <c r="M924" s="23">
        <f t="shared" si="182"/>
        <v>898200</v>
      </c>
      <c r="N924" s="23">
        <f t="shared" si="182"/>
        <v>412004</v>
      </c>
      <c r="O924" s="209">
        <f t="shared" si="178"/>
        <v>45.869962146515256</v>
      </c>
    </row>
    <row r="925" spans="1:15">
      <c r="A925" s="19" t="s">
        <v>758</v>
      </c>
      <c r="B925" s="12" t="s">
        <v>141</v>
      </c>
      <c r="C925" s="12" t="s">
        <v>730</v>
      </c>
      <c r="D925" s="12" t="s">
        <v>784</v>
      </c>
      <c r="E925" s="12" t="s">
        <v>750</v>
      </c>
      <c r="F925" s="46">
        <v>321</v>
      </c>
      <c r="G925" s="46"/>
      <c r="H925" s="18" t="s">
        <v>759</v>
      </c>
      <c r="I925" s="81" t="s">
        <v>0</v>
      </c>
      <c r="J925" s="90">
        <f t="shared" si="181"/>
        <v>898200</v>
      </c>
      <c r="K925" s="28"/>
      <c r="L925" s="16"/>
      <c r="M925" s="16">
        <f t="shared" si="182"/>
        <v>898200</v>
      </c>
      <c r="N925" s="16">
        <f t="shared" si="182"/>
        <v>412004</v>
      </c>
      <c r="O925" s="208">
        <f t="shared" si="178"/>
        <v>45.869962146515256</v>
      </c>
    </row>
    <row r="926" spans="1:15">
      <c r="A926" s="25" t="s">
        <v>792</v>
      </c>
      <c r="B926" s="18" t="s">
        <v>141</v>
      </c>
      <c r="C926" s="18" t="s">
        <v>730</v>
      </c>
      <c r="D926" s="18" t="s">
        <v>784</v>
      </c>
      <c r="E926" s="46" t="s">
        <v>750</v>
      </c>
      <c r="F926" s="18">
        <v>321</v>
      </c>
      <c r="G926" s="18"/>
      <c r="H926" s="18" t="s">
        <v>759</v>
      </c>
      <c r="I926" s="81" t="s">
        <v>760</v>
      </c>
      <c r="J926" s="90">
        <f>SUM(J927:J931)</f>
        <v>898200</v>
      </c>
      <c r="K926" s="28"/>
      <c r="L926" s="16"/>
      <c r="M926" s="16">
        <f>SUM(M927:M931)</f>
        <v>898200</v>
      </c>
      <c r="N926" s="16">
        <f>SUM(N927:N931)</f>
        <v>412004</v>
      </c>
      <c r="O926" s="208">
        <f t="shared" si="178"/>
        <v>45.869962146515256</v>
      </c>
    </row>
    <row r="927" spans="1:15" hidden="1">
      <c r="A927" s="48" t="s">
        <v>793</v>
      </c>
      <c r="B927" s="194"/>
      <c r="C927" s="87"/>
      <c r="D927" s="87"/>
      <c r="E927" s="87"/>
      <c r="F927" s="122"/>
      <c r="G927" s="122"/>
      <c r="H927" s="97"/>
      <c r="I927" s="98"/>
      <c r="J927" s="99">
        <v>68184</v>
      </c>
      <c r="K927" s="28"/>
      <c r="L927" s="16"/>
      <c r="M927" s="52">
        <f t="shared" si="177"/>
        <v>68184</v>
      </c>
      <c r="N927" s="52">
        <v>68184</v>
      </c>
      <c r="O927" s="208">
        <f t="shared" si="178"/>
        <v>100</v>
      </c>
    </row>
    <row r="928" spans="1:15" hidden="1">
      <c r="A928" s="48" t="s">
        <v>794</v>
      </c>
      <c r="B928" s="194"/>
      <c r="C928" s="87"/>
      <c r="D928" s="87"/>
      <c r="E928" s="87"/>
      <c r="F928" s="122"/>
      <c r="G928" s="122"/>
      <c r="H928" s="97"/>
      <c r="I928" s="98"/>
      <c r="J928" s="99">
        <v>646000</v>
      </c>
      <c r="K928" s="28"/>
      <c r="L928" s="16"/>
      <c r="M928" s="52">
        <f t="shared" si="177"/>
        <v>646000</v>
      </c>
      <c r="N928" s="52">
        <f>49400+72200+57400+73320+32300+53200</f>
        <v>337820</v>
      </c>
      <c r="O928" s="208">
        <f t="shared" si="178"/>
        <v>52.294117647058826</v>
      </c>
    </row>
    <row r="929" spans="1:15" hidden="1">
      <c r="A929" s="48" t="s">
        <v>795</v>
      </c>
      <c r="B929" s="194"/>
      <c r="C929" s="87"/>
      <c r="D929" s="87"/>
      <c r="E929" s="87"/>
      <c r="F929" s="122"/>
      <c r="G929" s="122"/>
      <c r="H929" s="97"/>
      <c r="I929" s="98"/>
      <c r="J929" s="99">
        <v>12016</v>
      </c>
      <c r="K929" s="28"/>
      <c r="L929" s="16"/>
      <c r="M929" s="52">
        <f t="shared" si="177"/>
        <v>12016</v>
      </c>
      <c r="N929" s="52"/>
      <c r="O929" s="208">
        <f t="shared" si="178"/>
        <v>0</v>
      </c>
    </row>
    <row r="930" spans="1:15" hidden="1">
      <c r="A930" s="145" t="s">
        <v>796</v>
      </c>
      <c r="B930" s="195"/>
      <c r="C930" s="97"/>
      <c r="D930" s="97"/>
      <c r="E930" s="108"/>
      <c r="F930" s="97"/>
      <c r="G930" s="97"/>
      <c r="H930" s="97"/>
      <c r="I930" s="98"/>
      <c r="J930" s="99">
        <v>100000</v>
      </c>
      <c r="K930" s="28"/>
      <c r="L930" s="16"/>
      <c r="M930" s="52">
        <f t="shared" si="177"/>
        <v>100000</v>
      </c>
      <c r="N930" s="52"/>
      <c r="O930" s="208">
        <f t="shared" si="178"/>
        <v>0</v>
      </c>
    </row>
    <row r="931" spans="1:15" hidden="1">
      <c r="A931" s="48" t="s">
        <v>797</v>
      </c>
      <c r="B931" s="147"/>
      <c r="C931" s="138"/>
      <c r="D931" s="97"/>
      <c r="E931" s="108"/>
      <c r="F931" s="97"/>
      <c r="G931" s="97"/>
      <c r="H931" s="97"/>
      <c r="I931" s="98"/>
      <c r="J931" s="99">
        <v>72000</v>
      </c>
      <c r="K931" s="28"/>
      <c r="L931" s="16"/>
      <c r="M931" s="52">
        <f t="shared" si="177"/>
        <v>72000</v>
      </c>
      <c r="N931" s="52">
        <v>6000</v>
      </c>
      <c r="O931" s="208">
        <f t="shared" si="178"/>
        <v>8.3333333333333321</v>
      </c>
    </row>
    <row r="932" spans="1:15">
      <c r="A932" s="196" t="s">
        <v>798</v>
      </c>
      <c r="B932" s="197" t="s">
        <v>141</v>
      </c>
      <c r="C932" s="198" t="s">
        <v>799</v>
      </c>
      <c r="D932" s="12" t="s">
        <v>0</v>
      </c>
      <c r="E932" s="12" t="s">
        <v>0</v>
      </c>
      <c r="F932" s="12" t="s">
        <v>0</v>
      </c>
      <c r="G932" s="12"/>
      <c r="H932" s="12" t="s">
        <v>0</v>
      </c>
      <c r="I932" s="84" t="s">
        <v>0</v>
      </c>
      <c r="J932" s="44">
        <f t="shared" ref="J932:J935" si="183">J933</f>
        <v>2675121.5</v>
      </c>
      <c r="K932" s="28"/>
      <c r="L932" s="16"/>
      <c r="M932" s="23">
        <f t="shared" ref="M932:N935" si="184">M933</f>
        <v>2675121.5</v>
      </c>
      <c r="N932" s="23">
        <f t="shared" si="184"/>
        <v>1547750</v>
      </c>
      <c r="O932" s="209">
        <f t="shared" si="178"/>
        <v>57.857185178318069</v>
      </c>
    </row>
    <row r="933" spans="1:15" ht="26">
      <c r="A933" s="132" t="s">
        <v>800</v>
      </c>
      <c r="B933" s="133" t="s">
        <v>141</v>
      </c>
      <c r="C933" s="12" t="s">
        <v>799</v>
      </c>
      <c r="D933" s="12" t="s">
        <v>494</v>
      </c>
      <c r="E933" s="12" t="s">
        <v>0</v>
      </c>
      <c r="F933" s="12" t="s">
        <v>0</v>
      </c>
      <c r="G933" s="12"/>
      <c r="H933" s="12" t="s">
        <v>0</v>
      </c>
      <c r="I933" s="84" t="s">
        <v>0</v>
      </c>
      <c r="J933" s="44">
        <f t="shared" si="183"/>
        <v>2675121.5</v>
      </c>
      <c r="K933" s="28"/>
      <c r="L933" s="16"/>
      <c r="M933" s="23">
        <f t="shared" si="184"/>
        <v>2675121.5</v>
      </c>
      <c r="N933" s="23">
        <f t="shared" si="184"/>
        <v>1547750</v>
      </c>
      <c r="O933" s="209">
        <f t="shared" si="178"/>
        <v>57.857185178318069</v>
      </c>
    </row>
    <row r="934" spans="1:15" ht="39">
      <c r="A934" s="85" t="s">
        <v>801</v>
      </c>
      <c r="B934" s="12" t="s">
        <v>141</v>
      </c>
      <c r="C934" s="12" t="s">
        <v>799</v>
      </c>
      <c r="D934" s="12" t="s">
        <v>494</v>
      </c>
      <c r="E934" s="12" t="s">
        <v>802</v>
      </c>
      <c r="F934" s="12" t="s">
        <v>0</v>
      </c>
      <c r="G934" s="12"/>
      <c r="H934" s="12" t="s">
        <v>0</v>
      </c>
      <c r="I934" s="84" t="s">
        <v>0</v>
      </c>
      <c r="J934" s="44">
        <f t="shared" si="183"/>
        <v>2675121.5</v>
      </c>
      <c r="K934" s="28"/>
      <c r="L934" s="16"/>
      <c r="M934" s="23">
        <f t="shared" si="184"/>
        <v>2675121.5</v>
      </c>
      <c r="N934" s="23">
        <f t="shared" si="184"/>
        <v>1547750</v>
      </c>
      <c r="O934" s="209">
        <f t="shared" si="178"/>
        <v>57.857185178318069</v>
      </c>
    </row>
    <row r="935" spans="1:15">
      <c r="A935" s="85" t="s">
        <v>803</v>
      </c>
      <c r="B935" s="12" t="s">
        <v>141</v>
      </c>
      <c r="C935" s="12" t="s">
        <v>799</v>
      </c>
      <c r="D935" s="12" t="s">
        <v>494</v>
      </c>
      <c r="E935" s="12" t="s">
        <v>804</v>
      </c>
      <c r="F935" s="12" t="s">
        <v>0</v>
      </c>
      <c r="G935" s="12"/>
      <c r="H935" s="12" t="s">
        <v>0</v>
      </c>
      <c r="I935" s="84" t="s">
        <v>0</v>
      </c>
      <c r="J935" s="44">
        <f t="shared" si="183"/>
        <v>2675121.5</v>
      </c>
      <c r="K935" s="28"/>
      <c r="L935" s="16"/>
      <c r="M935" s="23">
        <f t="shared" si="184"/>
        <v>2675121.5</v>
      </c>
      <c r="N935" s="23">
        <f t="shared" si="184"/>
        <v>1547750</v>
      </c>
      <c r="O935" s="209">
        <f t="shared" si="178"/>
        <v>57.857185178318069</v>
      </c>
    </row>
    <row r="936" spans="1:15" ht="40.5">
      <c r="A936" s="86" t="s">
        <v>805</v>
      </c>
      <c r="B936" s="87" t="s">
        <v>141</v>
      </c>
      <c r="C936" s="87" t="s">
        <v>799</v>
      </c>
      <c r="D936" s="87" t="s">
        <v>494</v>
      </c>
      <c r="E936" s="87" t="s">
        <v>806</v>
      </c>
      <c r="F936" s="87" t="s">
        <v>0</v>
      </c>
      <c r="G936" s="87"/>
      <c r="H936" s="87" t="s">
        <v>0</v>
      </c>
      <c r="I936" s="88" t="s">
        <v>0</v>
      </c>
      <c r="J936" s="89">
        <f>J937+J942</f>
        <v>2675121.5</v>
      </c>
      <c r="K936" s="28"/>
      <c r="L936" s="16"/>
      <c r="M936" s="156">
        <f>M937+M942</f>
        <v>2675121.5</v>
      </c>
      <c r="N936" s="156">
        <f>N937+N942</f>
        <v>1547750</v>
      </c>
      <c r="O936" s="209">
        <f t="shared" si="178"/>
        <v>57.857185178318069</v>
      </c>
    </row>
    <row r="937" spans="1:15" ht="78">
      <c r="A937" s="85" t="s">
        <v>153</v>
      </c>
      <c r="B937" s="12" t="s">
        <v>141</v>
      </c>
      <c r="C937" s="12" t="s">
        <v>799</v>
      </c>
      <c r="D937" s="12" t="s">
        <v>494</v>
      </c>
      <c r="E937" s="12" t="s">
        <v>806</v>
      </c>
      <c r="F937" s="12" t="s">
        <v>154</v>
      </c>
      <c r="G937" s="12"/>
      <c r="H937" s="12" t="s">
        <v>0</v>
      </c>
      <c r="I937" s="84" t="s">
        <v>0</v>
      </c>
      <c r="J937" s="44">
        <f t="shared" ref="J937:J940" si="185">J938</f>
        <v>1200000</v>
      </c>
      <c r="K937" s="28"/>
      <c r="L937" s="16"/>
      <c r="M937" s="23">
        <f t="shared" ref="M937:N940" si="186">M938</f>
        <v>1200000</v>
      </c>
      <c r="N937" s="23">
        <f t="shared" si="186"/>
        <v>643378.5</v>
      </c>
      <c r="O937" s="209">
        <f t="shared" si="178"/>
        <v>53.614874999999998</v>
      </c>
    </row>
    <row r="938" spans="1:15" ht="26">
      <c r="A938" s="85" t="s">
        <v>155</v>
      </c>
      <c r="B938" s="12" t="s">
        <v>141</v>
      </c>
      <c r="C938" s="12" t="s">
        <v>799</v>
      </c>
      <c r="D938" s="12" t="s">
        <v>494</v>
      </c>
      <c r="E938" s="12" t="s">
        <v>806</v>
      </c>
      <c r="F938" s="12" t="s">
        <v>156</v>
      </c>
      <c r="G938" s="12"/>
      <c r="H938" s="12" t="s">
        <v>0</v>
      </c>
      <c r="I938" s="84" t="s">
        <v>0</v>
      </c>
      <c r="J938" s="44">
        <f t="shared" si="185"/>
        <v>1200000</v>
      </c>
      <c r="K938" s="28"/>
      <c r="L938" s="16"/>
      <c r="M938" s="23">
        <f t="shared" si="186"/>
        <v>1200000</v>
      </c>
      <c r="N938" s="23">
        <f t="shared" si="186"/>
        <v>643378.5</v>
      </c>
      <c r="O938" s="209">
        <f t="shared" si="178"/>
        <v>53.614874999999998</v>
      </c>
    </row>
    <row r="939" spans="1:15" ht="65">
      <c r="A939" s="13" t="s">
        <v>168</v>
      </c>
      <c r="B939" s="12" t="s">
        <v>141</v>
      </c>
      <c r="C939" s="12" t="s">
        <v>799</v>
      </c>
      <c r="D939" s="12" t="s">
        <v>494</v>
      </c>
      <c r="E939" s="12" t="s">
        <v>806</v>
      </c>
      <c r="F939" s="12" t="s">
        <v>169</v>
      </c>
      <c r="G939" s="12"/>
      <c r="H939" s="12" t="s">
        <v>0</v>
      </c>
      <c r="I939" s="84" t="s">
        <v>0</v>
      </c>
      <c r="J939" s="44">
        <f t="shared" si="185"/>
        <v>1200000</v>
      </c>
      <c r="K939" s="28"/>
      <c r="L939" s="16"/>
      <c r="M939" s="23">
        <f t="shared" si="186"/>
        <v>1200000</v>
      </c>
      <c r="N939" s="23">
        <f t="shared" si="186"/>
        <v>643378.5</v>
      </c>
      <c r="O939" s="209">
        <f t="shared" si="178"/>
        <v>53.614874999999998</v>
      </c>
    </row>
    <row r="940" spans="1:15">
      <c r="A940" s="19" t="s">
        <v>444</v>
      </c>
      <c r="B940" s="18" t="s">
        <v>141</v>
      </c>
      <c r="C940" s="18" t="s">
        <v>799</v>
      </c>
      <c r="D940" s="18" t="s">
        <v>494</v>
      </c>
      <c r="E940" s="46" t="s">
        <v>806</v>
      </c>
      <c r="F940" s="18" t="s">
        <v>169</v>
      </c>
      <c r="G940" s="18"/>
      <c r="H940" s="18">
        <v>226</v>
      </c>
      <c r="I940" s="81" t="s">
        <v>0</v>
      </c>
      <c r="J940" s="90">
        <f t="shared" si="185"/>
        <v>1200000</v>
      </c>
      <c r="K940" s="28"/>
      <c r="L940" s="16"/>
      <c r="M940" s="16">
        <f t="shared" si="186"/>
        <v>1200000</v>
      </c>
      <c r="N940" s="16">
        <f t="shared" si="186"/>
        <v>643378.5</v>
      </c>
      <c r="O940" s="208">
        <f t="shared" si="178"/>
        <v>53.614874999999998</v>
      </c>
    </row>
    <row r="941" spans="1:15">
      <c r="A941" s="19" t="s">
        <v>445</v>
      </c>
      <c r="B941" s="18" t="s">
        <v>141</v>
      </c>
      <c r="C941" s="18" t="s">
        <v>799</v>
      </c>
      <c r="D941" s="18" t="s">
        <v>494</v>
      </c>
      <c r="E941" s="46" t="s">
        <v>806</v>
      </c>
      <c r="F941" s="18" t="s">
        <v>169</v>
      </c>
      <c r="G941" s="18"/>
      <c r="H941" s="18">
        <v>226</v>
      </c>
      <c r="I941" s="81">
        <v>1140</v>
      </c>
      <c r="J941" s="90">
        <v>1200000</v>
      </c>
      <c r="K941" s="28"/>
      <c r="L941" s="16"/>
      <c r="M941" s="16">
        <f t="shared" si="177"/>
        <v>1200000</v>
      </c>
      <c r="N941" s="16">
        <v>643378.5</v>
      </c>
      <c r="O941" s="208">
        <f t="shared" si="178"/>
        <v>53.614874999999998</v>
      </c>
    </row>
    <row r="942" spans="1:15" ht="26">
      <c r="A942" s="85" t="s">
        <v>174</v>
      </c>
      <c r="B942" s="12" t="s">
        <v>141</v>
      </c>
      <c r="C942" s="12" t="s">
        <v>799</v>
      </c>
      <c r="D942" s="12" t="s">
        <v>494</v>
      </c>
      <c r="E942" s="12" t="s">
        <v>806</v>
      </c>
      <c r="F942" s="12" t="s">
        <v>175</v>
      </c>
      <c r="G942" s="12"/>
      <c r="H942" s="12" t="s">
        <v>0</v>
      </c>
      <c r="I942" s="84" t="s">
        <v>0</v>
      </c>
      <c r="J942" s="44">
        <f>J943</f>
        <v>1475121.5</v>
      </c>
      <c r="K942" s="28"/>
      <c r="L942" s="16"/>
      <c r="M942" s="23">
        <f>M943</f>
        <v>1475121.5</v>
      </c>
      <c r="N942" s="23">
        <f>N943</f>
        <v>904371.5</v>
      </c>
      <c r="O942" s="209">
        <f t="shared" si="178"/>
        <v>61.308271894891377</v>
      </c>
    </row>
    <row r="943" spans="1:15" ht="39">
      <c r="A943" s="85" t="s">
        <v>176</v>
      </c>
      <c r="B943" s="12" t="s">
        <v>141</v>
      </c>
      <c r="C943" s="12" t="s">
        <v>799</v>
      </c>
      <c r="D943" s="12" t="s">
        <v>494</v>
      </c>
      <c r="E943" s="12" t="s">
        <v>806</v>
      </c>
      <c r="F943" s="12" t="s">
        <v>177</v>
      </c>
      <c r="G943" s="12"/>
      <c r="H943" s="12" t="s">
        <v>0</v>
      </c>
      <c r="I943" s="84" t="s">
        <v>0</v>
      </c>
      <c r="J943" s="44">
        <f>J944</f>
        <v>1475121.5</v>
      </c>
      <c r="K943" s="28"/>
      <c r="L943" s="16"/>
      <c r="M943" s="23">
        <f>M944</f>
        <v>1475121.5</v>
      </c>
      <c r="N943" s="23">
        <f>N944</f>
        <v>904371.5</v>
      </c>
      <c r="O943" s="209">
        <f t="shared" si="178"/>
        <v>61.308271894891377</v>
      </c>
    </row>
    <row r="944" spans="1:15" ht="39">
      <c r="A944" s="13" t="s">
        <v>178</v>
      </c>
      <c r="B944" s="12" t="s">
        <v>141</v>
      </c>
      <c r="C944" s="12" t="s">
        <v>799</v>
      </c>
      <c r="D944" s="12" t="s">
        <v>494</v>
      </c>
      <c r="E944" s="12" t="s">
        <v>806</v>
      </c>
      <c r="F944" s="12" t="s">
        <v>179</v>
      </c>
      <c r="G944" s="12"/>
      <c r="H944" s="12" t="s">
        <v>0</v>
      </c>
      <c r="I944" s="84" t="s">
        <v>0</v>
      </c>
      <c r="J944" s="44">
        <f>J945+J952+J949</f>
        <v>1475121.5</v>
      </c>
      <c r="K944" s="28"/>
      <c r="L944" s="16"/>
      <c r="M944" s="23">
        <f>M945+M949+M952</f>
        <v>1475121.5</v>
      </c>
      <c r="N944" s="23">
        <f>N945+N949+N952</f>
        <v>904371.5</v>
      </c>
      <c r="O944" s="209">
        <f t="shared" si="178"/>
        <v>61.308271894891377</v>
      </c>
    </row>
    <row r="945" spans="1:15">
      <c r="A945" s="19" t="s">
        <v>294</v>
      </c>
      <c r="B945" s="18" t="s">
        <v>141</v>
      </c>
      <c r="C945" s="18" t="s">
        <v>799</v>
      </c>
      <c r="D945" s="18" t="s">
        <v>494</v>
      </c>
      <c r="E945" s="46" t="s">
        <v>806</v>
      </c>
      <c r="F945" s="18" t="s">
        <v>179</v>
      </c>
      <c r="G945" s="18"/>
      <c r="H945" s="18" t="s">
        <v>180</v>
      </c>
      <c r="I945" s="81" t="s">
        <v>0</v>
      </c>
      <c r="J945" s="90">
        <f>J946</f>
        <v>530000</v>
      </c>
      <c r="K945" s="28"/>
      <c r="L945" s="16"/>
      <c r="M945" s="16">
        <f>M946</f>
        <v>530000</v>
      </c>
      <c r="N945" s="16">
        <f>N946</f>
        <v>170000</v>
      </c>
      <c r="O945" s="208">
        <f t="shared" si="178"/>
        <v>32.075471698113205</v>
      </c>
    </row>
    <row r="946" spans="1:15">
      <c r="A946" s="19" t="s">
        <v>497</v>
      </c>
      <c r="B946" s="18" t="s">
        <v>141</v>
      </c>
      <c r="C946" s="18" t="s">
        <v>799</v>
      </c>
      <c r="D946" s="18" t="s">
        <v>494</v>
      </c>
      <c r="E946" s="46" t="s">
        <v>806</v>
      </c>
      <c r="F946" s="18" t="s">
        <v>179</v>
      </c>
      <c r="G946" s="18"/>
      <c r="H946" s="18" t="s">
        <v>180</v>
      </c>
      <c r="I946" s="81" t="s">
        <v>306</v>
      </c>
      <c r="J946" s="90">
        <f>SUM(J947:J948)</f>
        <v>530000</v>
      </c>
      <c r="K946" s="90">
        <f t="shared" ref="K946" si="187">SUM(K947:K948)</f>
        <v>0</v>
      </c>
      <c r="L946" s="16"/>
      <c r="M946" s="16">
        <f>SUM(M947:M948)</f>
        <v>530000</v>
      </c>
      <c r="N946" s="16">
        <f>SUM(N947:N948)</f>
        <v>170000</v>
      </c>
      <c r="O946" s="208">
        <f t="shared" si="178"/>
        <v>32.075471698113205</v>
      </c>
    </row>
    <row r="947" spans="1:15" hidden="1">
      <c r="A947" s="96" t="s">
        <v>807</v>
      </c>
      <c r="B947" s="97"/>
      <c r="C947" s="97"/>
      <c r="D947" s="97"/>
      <c r="E947" s="108"/>
      <c r="F947" s="97"/>
      <c r="G947" s="97"/>
      <c r="H947" s="97"/>
      <c r="I947" s="98"/>
      <c r="J947" s="99">
        <v>510000</v>
      </c>
      <c r="K947" s="28"/>
      <c r="L947" s="16"/>
      <c r="M947" s="52">
        <f t="shared" si="177"/>
        <v>510000</v>
      </c>
      <c r="N947" s="52">
        <v>150000</v>
      </c>
      <c r="O947" s="208">
        <f t="shared" si="178"/>
        <v>29.411764705882355</v>
      </c>
    </row>
    <row r="948" spans="1:15" hidden="1">
      <c r="A948" s="96" t="s">
        <v>808</v>
      </c>
      <c r="B948" s="97"/>
      <c r="C948" s="97"/>
      <c r="D948" s="97"/>
      <c r="E948" s="108"/>
      <c r="F948" s="97"/>
      <c r="G948" s="97"/>
      <c r="H948" s="97"/>
      <c r="I948" s="98"/>
      <c r="J948" s="99">
        <v>20000</v>
      </c>
      <c r="K948" s="28"/>
      <c r="L948" s="16"/>
      <c r="M948" s="52">
        <f t="shared" si="177"/>
        <v>20000</v>
      </c>
      <c r="N948" s="52">
        <v>20000</v>
      </c>
      <c r="O948" s="208">
        <f t="shared" si="178"/>
        <v>100</v>
      </c>
    </row>
    <row r="949" spans="1:15">
      <c r="A949" s="19" t="s">
        <v>417</v>
      </c>
      <c r="B949" s="18" t="s">
        <v>141</v>
      </c>
      <c r="C949" s="18" t="s">
        <v>799</v>
      </c>
      <c r="D949" s="18" t="s">
        <v>494</v>
      </c>
      <c r="E949" s="46" t="s">
        <v>806</v>
      </c>
      <c r="F949" s="18" t="s">
        <v>179</v>
      </c>
      <c r="G949" s="18"/>
      <c r="H949" s="18">
        <v>310</v>
      </c>
      <c r="I949" s="81"/>
      <c r="J949" s="90">
        <f>J950</f>
        <v>166300</v>
      </c>
      <c r="K949" s="28"/>
      <c r="L949" s="16"/>
      <c r="M949" s="16">
        <f>M950</f>
        <v>166300</v>
      </c>
      <c r="N949" s="16">
        <f>N950</f>
        <v>166300</v>
      </c>
      <c r="O949" s="208">
        <f t="shared" si="178"/>
        <v>100</v>
      </c>
    </row>
    <row r="950" spans="1:15">
      <c r="A950" s="19" t="s">
        <v>418</v>
      </c>
      <c r="B950" s="18" t="s">
        <v>141</v>
      </c>
      <c r="C950" s="18" t="s">
        <v>799</v>
      </c>
      <c r="D950" s="18" t="s">
        <v>494</v>
      </c>
      <c r="E950" s="46" t="s">
        <v>806</v>
      </c>
      <c r="F950" s="18" t="s">
        <v>179</v>
      </c>
      <c r="G950" s="18"/>
      <c r="H950" s="18">
        <v>310</v>
      </c>
      <c r="I950" s="81">
        <v>1116</v>
      </c>
      <c r="J950" s="90">
        <f>J951</f>
        <v>166300</v>
      </c>
      <c r="K950" s="28"/>
      <c r="L950" s="16"/>
      <c r="M950" s="16">
        <f>M951</f>
        <v>166300</v>
      </c>
      <c r="N950" s="16">
        <f>N951</f>
        <v>166300</v>
      </c>
      <c r="O950" s="208">
        <f t="shared" si="178"/>
        <v>100</v>
      </c>
    </row>
    <row r="951" spans="1:15" hidden="1">
      <c r="A951" s="96" t="s">
        <v>809</v>
      </c>
      <c r="B951" s="97"/>
      <c r="C951" s="97"/>
      <c r="D951" s="97"/>
      <c r="E951" s="108"/>
      <c r="F951" s="97"/>
      <c r="G951" s="97"/>
      <c r="H951" s="97"/>
      <c r="I951" s="98"/>
      <c r="J951" s="99">
        <v>166300</v>
      </c>
      <c r="K951" s="28"/>
      <c r="L951" s="16"/>
      <c r="M951" s="52">
        <f t="shared" si="177"/>
        <v>166300</v>
      </c>
      <c r="N951" s="52">
        <v>166300</v>
      </c>
      <c r="O951" s="208">
        <f t="shared" si="178"/>
        <v>100</v>
      </c>
    </row>
    <row r="952" spans="1:15">
      <c r="A952" s="19" t="s">
        <v>183</v>
      </c>
      <c r="B952" s="18" t="s">
        <v>141</v>
      </c>
      <c r="C952" s="18" t="s">
        <v>799</v>
      </c>
      <c r="D952" s="18" t="s">
        <v>494</v>
      </c>
      <c r="E952" s="46" t="s">
        <v>806</v>
      </c>
      <c r="F952" s="18" t="s">
        <v>179</v>
      </c>
      <c r="G952" s="18"/>
      <c r="H952" s="18">
        <v>340</v>
      </c>
      <c r="I952" s="81" t="s">
        <v>0</v>
      </c>
      <c r="J952" s="90">
        <f>J953</f>
        <v>778821.5</v>
      </c>
      <c r="K952" s="28"/>
      <c r="L952" s="16"/>
      <c r="M952" s="16">
        <f>M953</f>
        <v>778821.5</v>
      </c>
      <c r="N952" s="16">
        <f>N953</f>
        <v>568071.5</v>
      </c>
      <c r="O952" s="208">
        <f t="shared" si="178"/>
        <v>72.939884171148321</v>
      </c>
    </row>
    <row r="953" spans="1:15" ht="26">
      <c r="A953" s="19" t="s">
        <v>184</v>
      </c>
      <c r="B953" s="18" t="s">
        <v>141</v>
      </c>
      <c r="C953" s="18" t="s">
        <v>799</v>
      </c>
      <c r="D953" s="18" t="s">
        <v>494</v>
      </c>
      <c r="E953" s="46" t="s">
        <v>806</v>
      </c>
      <c r="F953" s="18" t="s">
        <v>179</v>
      </c>
      <c r="G953" s="18"/>
      <c r="H953" s="18">
        <v>349</v>
      </c>
      <c r="I953" s="81" t="s">
        <v>185</v>
      </c>
      <c r="J953" s="90">
        <f>SUM(J954:J958)</f>
        <v>778821.5</v>
      </c>
      <c r="K953" s="28"/>
      <c r="L953" s="16"/>
      <c r="M953" s="16">
        <f>SUM(M954:M958)</f>
        <v>778821.5</v>
      </c>
      <c r="N953" s="16">
        <f>SUM(N954:N958)</f>
        <v>568071.5</v>
      </c>
      <c r="O953" s="208">
        <f t="shared" si="178"/>
        <v>72.939884171148321</v>
      </c>
    </row>
    <row r="954" spans="1:15" s="107" customFormat="1" hidden="1">
      <c r="A954" s="96" t="s">
        <v>810</v>
      </c>
      <c r="B954" s="97"/>
      <c r="C954" s="97"/>
      <c r="D954" s="97"/>
      <c r="E954" s="108"/>
      <c r="F954" s="97"/>
      <c r="G954" s="97"/>
      <c r="H954" s="97"/>
      <c r="I954" s="98"/>
      <c r="J954" s="99">
        <v>136713</v>
      </c>
      <c r="K954" s="48"/>
      <c r="L954" s="52"/>
      <c r="M954" s="52">
        <f t="shared" si="177"/>
        <v>136713</v>
      </c>
      <c r="N954" s="52">
        <v>136713</v>
      </c>
      <c r="O954" s="208">
        <f t="shared" si="178"/>
        <v>100</v>
      </c>
    </row>
    <row r="955" spans="1:15" s="107" customFormat="1" hidden="1">
      <c r="A955" s="96" t="s">
        <v>811</v>
      </c>
      <c r="B955" s="97"/>
      <c r="C955" s="97"/>
      <c r="D955" s="97"/>
      <c r="E955" s="108"/>
      <c r="F955" s="97"/>
      <c r="G955" s="97"/>
      <c r="H955" s="97"/>
      <c r="I955" s="98"/>
      <c r="J955" s="99">
        <v>307000</v>
      </c>
      <c r="K955" s="48"/>
      <c r="L955" s="52"/>
      <c r="M955" s="52">
        <f t="shared" si="177"/>
        <v>307000</v>
      </c>
      <c r="N955" s="52">
        <v>307000</v>
      </c>
      <c r="O955" s="208">
        <f t="shared" si="178"/>
        <v>100</v>
      </c>
    </row>
    <row r="956" spans="1:15" s="107" customFormat="1" hidden="1">
      <c r="A956" s="96" t="s">
        <v>727</v>
      </c>
      <c r="B956" s="97"/>
      <c r="C956" s="97"/>
      <c r="D956" s="97"/>
      <c r="E956" s="108"/>
      <c r="F956" s="97"/>
      <c r="G956" s="97"/>
      <c r="H956" s="97"/>
      <c r="I956" s="98"/>
      <c r="J956" s="99">
        <v>150000</v>
      </c>
      <c r="K956" s="48"/>
      <c r="L956" s="52"/>
      <c r="M956" s="52">
        <f t="shared" si="177"/>
        <v>150000</v>
      </c>
      <c r="N956" s="52"/>
      <c r="O956" s="208">
        <f t="shared" si="178"/>
        <v>0</v>
      </c>
    </row>
    <row r="957" spans="1:15" s="107" customFormat="1" hidden="1">
      <c r="A957" s="96" t="s">
        <v>188</v>
      </c>
      <c r="B957" s="97"/>
      <c r="C957" s="97"/>
      <c r="D957" s="97"/>
      <c r="E957" s="108"/>
      <c r="F957" s="97"/>
      <c r="G957" s="97"/>
      <c r="H957" s="97"/>
      <c r="I957" s="98"/>
      <c r="J957" s="99">
        <v>60750</v>
      </c>
      <c r="K957" s="48"/>
      <c r="L957" s="52"/>
      <c r="M957" s="52">
        <f t="shared" si="177"/>
        <v>60750</v>
      </c>
      <c r="N957" s="52"/>
      <c r="O957" s="208">
        <f t="shared" si="178"/>
        <v>0</v>
      </c>
    </row>
    <row r="958" spans="1:15" s="107" customFormat="1" hidden="1">
      <c r="A958" s="96" t="s">
        <v>812</v>
      </c>
      <c r="B958" s="97"/>
      <c r="C958" s="97"/>
      <c r="D958" s="97"/>
      <c r="E958" s="108"/>
      <c r="F958" s="97"/>
      <c r="G958" s="97"/>
      <c r="H958" s="97"/>
      <c r="I958" s="98"/>
      <c r="J958" s="99">
        <v>124358.5</v>
      </c>
      <c r="K958" s="48"/>
      <c r="L958" s="52"/>
      <c r="M958" s="52">
        <f t="shared" si="177"/>
        <v>124358.5</v>
      </c>
      <c r="N958" s="52">
        <v>124358.5</v>
      </c>
      <c r="O958" s="208">
        <f t="shared" si="178"/>
        <v>100</v>
      </c>
    </row>
    <row r="959" spans="1:15" ht="26">
      <c r="A959" s="82" t="s">
        <v>813</v>
      </c>
      <c r="B959" s="83" t="s">
        <v>141</v>
      </c>
      <c r="C959" s="12" t="s">
        <v>360</v>
      </c>
      <c r="D959" s="12" t="s">
        <v>0</v>
      </c>
      <c r="E959" s="12" t="s">
        <v>0</v>
      </c>
      <c r="F959" s="12" t="s">
        <v>0</v>
      </c>
      <c r="G959" s="12"/>
      <c r="H959" s="12" t="s">
        <v>0</v>
      </c>
      <c r="I959" s="84" t="s">
        <v>0</v>
      </c>
      <c r="J959" s="44">
        <f t="shared" ref="J959:J965" si="188">J960</f>
        <v>9194.26</v>
      </c>
      <c r="K959" s="28"/>
      <c r="L959" s="16"/>
      <c r="M959" s="23">
        <f t="shared" si="177"/>
        <v>9194.26</v>
      </c>
      <c r="N959" s="23">
        <f t="shared" si="177"/>
        <v>9194.26</v>
      </c>
      <c r="O959" s="209">
        <f t="shared" si="178"/>
        <v>100</v>
      </c>
    </row>
    <row r="960" spans="1:15" ht="26">
      <c r="A960" s="82" t="s">
        <v>814</v>
      </c>
      <c r="B960" s="83" t="s">
        <v>141</v>
      </c>
      <c r="C960" s="12" t="s">
        <v>360</v>
      </c>
      <c r="D960" s="12" t="s">
        <v>144</v>
      </c>
      <c r="E960" s="12" t="s">
        <v>0</v>
      </c>
      <c r="F960" s="12" t="s">
        <v>0</v>
      </c>
      <c r="G960" s="12"/>
      <c r="H960" s="12" t="s">
        <v>0</v>
      </c>
      <c r="I960" s="84" t="s">
        <v>0</v>
      </c>
      <c r="J960" s="44">
        <f t="shared" si="188"/>
        <v>9194.26</v>
      </c>
      <c r="K960" s="28"/>
      <c r="L960" s="16"/>
      <c r="M960" s="23">
        <f t="shared" si="177"/>
        <v>9194.26</v>
      </c>
      <c r="N960" s="23">
        <f t="shared" si="177"/>
        <v>9194.26</v>
      </c>
      <c r="O960" s="209">
        <f t="shared" si="178"/>
        <v>100</v>
      </c>
    </row>
    <row r="961" spans="1:15">
      <c r="A961" s="85" t="s">
        <v>147</v>
      </c>
      <c r="B961" s="12" t="s">
        <v>141</v>
      </c>
      <c r="C961" s="12" t="s">
        <v>360</v>
      </c>
      <c r="D961" s="12" t="s">
        <v>144</v>
      </c>
      <c r="E961" s="12" t="s">
        <v>148</v>
      </c>
      <c r="F961" s="12" t="s">
        <v>0</v>
      </c>
      <c r="G961" s="12"/>
      <c r="H961" s="12" t="s">
        <v>0</v>
      </c>
      <c r="I961" s="84" t="s">
        <v>0</v>
      </c>
      <c r="J961" s="44">
        <f t="shared" si="188"/>
        <v>9194.26</v>
      </c>
      <c r="K961" s="28"/>
      <c r="L961" s="16"/>
      <c r="M961" s="23">
        <f t="shared" si="177"/>
        <v>9194.26</v>
      </c>
      <c r="N961" s="23">
        <f t="shared" si="177"/>
        <v>9194.26</v>
      </c>
      <c r="O961" s="209">
        <f t="shared" si="178"/>
        <v>100</v>
      </c>
    </row>
    <row r="962" spans="1:15">
      <c r="A962" s="85" t="s">
        <v>361</v>
      </c>
      <c r="B962" s="12" t="s">
        <v>141</v>
      </c>
      <c r="C962" s="12" t="s">
        <v>360</v>
      </c>
      <c r="D962" s="12" t="s">
        <v>144</v>
      </c>
      <c r="E962" s="12" t="s">
        <v>362</v>
      </c>
      <c r="F962" s="12" t="s">
        <v>0</v>
      </c>
      <c r="G962" s="12"/>
      <c r="H962" s="12" t="s">
        <v>0</v>
      </c>
      <c r="I962" s="84" t="s">
        <v>0</v>
      </c>
      <c r="J962" s="44">
        <f t="shared" si="188"/>
        <v>9194.26</v>
      </c>
      <c r="K962" s="28"/>
      <c r="L962" s="16"/>
      <c r="M962" s="23">
        <f t="shared" si="177"/>
        <v>9194.26</v>
      </c>
      <c r="N962" s="23">
        <f t="shared" si="177"/>
        <v>9194.26</v>
      </c>
      <c r="O962" s="209">
        <f t="shared" si="178"/>
        <v>100</v>
      </c>
    </row>
    <row r="963" spans="1:15">
      <c r="A963" s="86" t="s">
        <v>815</v>
      </c>
      <c r="B963" s="87" t="s">
        <v>141</v>
      </c>
      <c r="C963" s="87" t="s">
        <v>360</v>
      </c>
      <c r="D963" s="87" t="s">
        <v>144</v>
      </c>
      <c r="E963" s="87" t="s">
        <v>816</v>
      </c>
      <c r="F963" s="87" t="s">
        <v>0</v>
      </c>
      <c r="G963" s="87"/>
      <c r="H963" s="87" t="s">
        <v>0</v>
      </c>
      <c r="I963" s="88" t="s">
        <v>0</v>
      </c>
      <c r="J963" s="89">
        <f t="shared" si="188"/>
        <v>9194.26</v>
      </c>
      <c r="K963" s="28"/>
      <c r="L963" s="16"/>
      <c r="M963" s="156">
        <f t="shared" si="177"/>
        <v>9194.26</v>
      </c>
      <c r="N963" s="156">
        <f t="shared" si="177"/>
        <v>9194.26</v>
      </c>
      <c r="O963" s="209">
        <f t="shared" si="178"/>
        <v>100</v>
      </c>
    </row>
    <row r="964" spans="1:15" ht="26">
      <c r="A964" s="85" t="s">
        <v>814</v>
      </c>
      <c r="B964" s="12" t="s">
        <v>141</v>
      </c>
      <c r="C964" s="12" t="s">
        <v>360</v>
      </c>
      <c r="D964" s="12" t="s">
        <v>144</v>
      </c>
      <c r="E964" s="12" t="s">
        <v>816</v>
      </c>
      <c r="F964" s="12">
        <v>730</v>
      </c>
      <c r="G964" s="12"/>
      <c r="H964" s="12" t="s">
        <v>0</v>
      </c>
      <c r="I964" s="84" t="s">
        <v>0</v>
      </c>
      <c r="J964" s="44">
        <f t="shared" si="188"/>
        <v>9194.26</v>
      </c>
      <c r="K964" s="28"/>
      <c r="L964" s="16"/>
      <c r="M964" s="23">
        <f t="shared" si="177"/>
        <v>9194.26</v>
      </c>
      <c r="N964" s="23">
        <f t="shared" si="177"/>
        <v>9194.26</v>
      </c>
      <c r="O964" s="209">
        <f t="shared" si="178"/>
        <v>100</v>
      </c>
    </row>
    <row r="965" spans="1:15">
      <c r="A965" s="13" t="s">
        <v>815</v>
      </c>
      <c r="B965" s="12" t="s">
        <v>141</v>
      </c>
      <c r="C965" s="12" t="s">
        <v>360</v>
      </c>
      <c r="D965" s="12" t="s">
        <v>144</v>
      </c>
      <c r="E965" s="12" t="s">
        <v>816</v>
      </c>
      <c r="F965" s="12">
        <v>730</v>
      </c>
      <c r="G965" s="12"/>
      <c r="H965" s="12" t="s">
        <v>0</v>
      </c>
      <c r="I965" s="84" t="s">
        <v>0</v>
      </c>
      <c r="J965" s="44">
        <f t="shared" si="188"/>
        <v>9194.26</v>
      </c>
      <c r="K965" s="28"/>
      <c r="L965" s="16"/>
      <c r="M965" s="23">
        <f t="shared" si="177"/>
        <v>9194.26</v>
      </c>
      <c r="N965" s="23">
        <f t="shared" si="177"/>
        <v>9194.26</v>
      </c>
      <c r="O965" s="209">
        <f t="shared" si="178"/>
        <v>100</v>
      </c>
    </row>
    <row r="966" spans="1:15" ht="26">
      <c r="A966" s="19" t="s">
        <v>817</v>
      </c>
      <c r="B966" s="18" t="s">
        <v>141</v>
      </c>
      <c r="C966" s="18" t="s">
        <v>360</v>
      </c>
      <c r="D966" s="18" t="s">
        <v>144</v>
      </c>
      <c r="E966" s="18" t="s">
        <v>816</v>
      </c>
      <c r="F966" s="18">
        <v>730</v>
      </c>
      <c r="G966" s="18"/>
      <c r="H966" s="18" t="s">
        <v>818</v>
      </c>
      <c r="I966" s="81" t="s">
        <v>0</v>
      </c>
      <c r="J966" s="90">
        <v>9194.26</v>
      </c>
      <c r="K966" s="28"/>
      <c r="L966" s="16"/>
      <c r="M966" s="16">
        <f t="shared" si="177"/>
        <v>9194.26</v>
      </c>
      <c r="N966" s="16">
        <f t="shared" si="177"/>
        <v>9194.26</v>
      </c>
      <c r="O966" s="208">
        <f t="shared" si="178"/>
        <v>100</v>
      </c>
    </row>
    <row r="967" spans="1:15" ht="26">
      <c r="A967" s="82" t="s">
        <v>819</v>
      </c>
      <c r="B967" s="83" t="s">
        <v>141</v>
      </c>
      <c r="C967" s="12" t="s">
        <v>820</v>
      </c>
      <c r="D967" s="12" t="s">
        <v>0</v>
      </c>
      <c r="E967" s="12" t="s">
        <v>0</v>
      </c>
      <c r="F967" s="12" t="s">
        <v>0</v>
      </c>
      <c r="G967" s="12"/>
      <c r="H967" s="12" t="s">
        <v>0</v>
      </c>
      <c r="I967" s="84" t="s">
        <v>0</v>
      </c>
      <c r="J967" s="44">
        <f>J968</f>
        <v>2144110.2000000002</v>
      </c>
      <c r="K967" s="28"/>
      <c r="L967" s="16"/>
      <c r="M967" s="23">
        <f>M968</f>
        <v>2144110.2000000002</v>
      </c>
      <c r="N967" s="23">
        <f>N968</f>
        <v>1079555.1000000001</v>
      </c>
      <c r="O967" s="209">
        <f t="shared" si="178"/>
        <v>50.349795453610547</v>
      </c>
    </row>
    <row r="968" spans="1:15" ht="26">
      <c r="A968" s="82" t="s">
        <v>821</v>
      </c>
      <c r="B968" s="83" t="s">
        <v>141</v>
      </c>
      <c r="C968" s="12" t="s">
        <v>820</v>
      </c>
      <c r="D968" s="12" t="s">
        <v>165</v>
      </c>
      <c r="E968" s="12" t="s">
        <v>0</v>
      </c>
      <c r="F968" s="12" t="s">
        <v>0</v>
      </c>
      <c r="G968" s="12"/>
      <c r="H968" s="12" t="s">
        <v>0</v>
      </c>
      <c r="I968" s="84" t="s">
        <v>0</v>
      </c>
      <c r="J968" s="44">
        <f>J969</f>
        <v>2144110.2000000002</v>
      </c>
      <c r="K968" s="28"/>
      <c r="L968" s="16"/>
      <c r="M968" s="23">
        <f>M969</f>
        <v>2144110.2000000002</v>
      </c>
      <c r="N968" s="23">
        <f>N969</f>
        <v>1079555.1000000001</v>
      </c>
      <c r="O968" s="209">
        <f t="shared" si="178"/>
        <v>50.349795453610547</v>
      </c>
    </row>
    <row r="969" spans="1:15">
      <c r="A969" s="85" t="s">
        <v>147</v>
      </c>
      <c r="B969" s="12" t="s">
        <v>141</v>
      </c>
      <c r="C969" s="12" t="s">
        <v>820</v>
      </c>
      <c r="D969" s="12" t="s">
        <v>165</v>
      </c>
      <c r="E969" s="12" t="s">
        <v>148</v>
      </c>
      <c r="F969" s="12" t="s">
        <v>0</v>
      </c>
      <c r="G969" s="12"/>
      <c r="H969" s="12" t="s">
        <v>0</v>
      </c>
      <c r="I969" s="84" t="s">
        <v>0</v>
      </c>
      <c r="J969" s="44">
        <f>J970+J976</f>
        <v>2144110.2000000002</v>
      </c>
      <c r="K969" s="28"/>
      <c r="L969" s="16"/>
      <c r="M969" s="23">
        <f>M970+M976</f>
        <v>2144110.2000000002</v>
      </c>
      <c r="N969" s="23">
        <f>N970+N976</f>
        <v>1079555.1000000001</v>
      </c>
      <c r="O969" s="209">
        <f t="shared" si="178"/>
        <v>50.349795453610547</v>
      </c>
    </row>
    <row r="970" spans="1:15">
      <c r="A970" s="85" t="s">
        <v>777</v>
      </c>
      <c r="B970" s="12" t="s">
        <v>141</v>
      </c>
      <c r="C970" s="12" t="s">
        <v>820</v>
      </c>
      <c r="D970" s="12" t="s">
        <v>165</v>
      </c>
      <c r="E970" s="12" t="s">
        <v>822</v>
      </c>
      <c r="F970" s="12" t="s">
        <v>0</v>
      </c>
      <c r="G970" s="12"/>
      <c r="H970" s="12" t="s">
        <v>0</v>
      </c>
      <c r="I970" s="84" t="s">
        <v>0</v>
      </c>
      <c r="J970" s="44">
        <f t="shared" ref="J970:J974" si="189">J971</f>
        <v>1041000</v>
      </c>
      <c r="K970" s="28"/>
      <c r="L970" s="16"/>
      <c r="M970" s="23">
        <f t="shared" ref="M970:N974" si="190">M971</f>
        <v>1041000</v>
      </c>
      <c r="N970" s="23">
        <f t="shared" si="190"/>
        <v>520500</v>
      </c>
      <c r="O970" s="209">
        <f t="shared" ref="O970:O982" si="191">N970/M970*100</f>
        <v>50</v>
      </c>
    </row>
    <row r="971" spans="1:15" ht="27">
      <c r="A971" s="86" t="s">
        <v>823</v>
      </c>
      <c r="B971" s="87" t="s">
        <v>141</v>
      </c>
      <c r="C971" s="87" t="s">
        <v>820</v>
      </c>
      <c r="D971" s="87" t="s">
        <v>165</v>
      </c>
      <c r="E971" s="87" t="s">
        <v>824</v>
      </c>
      <c r="F971" s="87" t="s">
        <v>0</v>
      </c>
      <c r="G971" s="87"/>
      <c r="H971" s="87" t="s">
        <v>0</v>
      </c>
      <c r="I971" s="88" t="s">
        <v>0</v>
      </c>
      <c r="J971" s="89">
        <f t="shared" si="189"/>
        <v>1041000</v>
      </c>
      <c r="K971" s="28"/>
      <c r="L971" s="16"/>
      <c r="M971" s="156">
        <f t="shared" si="190"/>
        <v>1041000</v>
      </c>
      <c r="N971" s="156">
        <f t="shared" si="190"/>
        <v>520500</v>
      </c>
      <c r="O971" s="209">
        <f t="shared" si="191"/>
        <v>50</v>
      </c>
    </row>
    <row r="972" spans="1:15">
      <c r="A972" s="85" t="s">
        <v>777</v>
      </c>
      <c r="B972" s="12" t="s">
        <v>141</v>
      </c>
      <c r="C972" s="12" t="s">
        <v>820</v>
      </c>
      <c r="D972" s="12" t="s">
        <v>165</v>
      </c>
      <c r="E972" s="12" t="s">
        <v>824</v>
      </c>
      <c r="F972" s="12" t="s">
        <v>825</v>
      </c>
      <c r="G972" s="12"/>
      <c r="H972" s="12" t="s">
        <v>0</v>
      </c>
      <c r="I972" s="84" t="s">
        <v>0</v>
      </c>
      <c r="J972" s="44">
        <f t="shared" si="189"/>
        <v>1041000</v>
      </c>
      <c r="K972" s="28"/>
      <c r="L972" s="16"/>
      <c r="M972" s="23">
        <f t="shared" si="190"/>
        <v>1041000</v>
      </c>
      <c r="N972" s="23">
        <f t="shared" si="190"/>
        <v>520500</v>
      </c>
      <c r="O972" s="209">
        <f t="shared" si="191"/>
        <v>50</v>
      </c>
    </row>
    <row r="973" spans="1:15">
      <c r="A973" s="85" t="s">
        <v>826</v>
      </c>
      <c r="B973" s="12" t="s">
        <v>141</v>
      </c>
      <c r="C973" s="12" t="s">
        <v>820</v>
      </c>
      <c r="D973" s="12" t="s">
        <v>165</v>
      </c>
      <c r="E973" s="12" t="s">
        <v>824</v>
      </c>
      <c r="F973" s="12" t="s">
        <v>827</v>
      </c>
      <c r="G973" s="12"/>
      <c r="H973" s="12" t="s">
        <v>0</v>
      </c>
      <c r="I973" s="84" t="s">
        <v>0</v>
      </c>
      <c r="J973" s="44">
        <f t="shared" si="189"/>
        <v>1041000</v>
      </c>
      <c r="K973" s="28"/>
      <c r="L973" s="16"/>
      <c r="M973" s="23">
        <f t="shared" si="190"/>
        <v>1041000</v>
      </c>
      <c r="N973" s="23">
        <f t="shared" si="190"/>
        <v>520500</v>
      </c>
      <c r="O973" s="209">
        <f t="shared" si="191"/>
        <v>50</v>
      </c>
    </row>
    <row r="974" spans="1:15" ht="52">
      <c r="A974" s="13" t="s">
        <v>828</v>
      </c>
      <c r="B974" s="12" t="s">
        <v>141</v>
      </c>
      <c r="C974" s="12" t="s">
        <v>820</v>
      </c>
      <c r="D974" s="12" t="s">
        <v>165</v>
      </c>
      <c r="E974" s="12" t="s">
        <v>824</v>
      </c>
      <c r="F974" s="12" t="s">
        <v>829</v>
      </c>
      <c r="G974" s="12"/>
      <c r="H974" s="12" t="s">
        <v>0</v>
      </c>
      <c r="I974" s="84" t="s">
        <v>0</v>
      </c>
      <c r="J974" s="44">
        <f t="shared" si="189"/>
        <v>1041000</v>
      </c>
      <c r="K974" s="28"/>
      <c r="L974" s="16"/>
      <c r="M974" s="23">
        <f t="shared" si="190"/>
        <v>1041000</v>
      </c>
      <c r="N974" s="23">
        <f t="shared" si="190"/>
        <v>520500</v>
      </c>
      <c r="O974" s="209">
        <f t="shared" si="191"/>
        <v>50</v>
      </c>
    </row>
    <row r="975" spans="1:15">
      <c r="A975" s="19" t="s">
        <v>779</v>
      </c>
      <c r="B975" s="18" t="s">
        <v>141</v>
      </c>
      <c r="C975" s="18" t="s">
        <v>820</v>
      </c>
      <c r="D975" s="18" t="s">
        <v>165</v>
      </c>
      <c r="E975" s="18" t="s">
        <v>824</v>
      </c>
      <c r="F975" s="18" t="s">
        <v>829</v>
      </c>
      <c r="G975" s="18"/>
      <c r="H975" s="18" t="s">
        <v>830</v>
      </c>
      <c r="I975" s="81" t="s">
        <v>0</v>
      </c>
      <c r="J975" s="90">
        <v>1041000</v>
      </c>
      <c r="K975" s="28"/>
      <c r="L975" s="16"/>
      <c r="M975" s="16">
        <f t="shared" ref="M975:M982" si="192">J975+L975</f>
        <v>1041000</v>
      </c>
      <c r="N975" s="16">
        <v>520500</v>
      </c>
      <c r="O975" s="208">
        <f t="shared" si="191"/>
        <v>50</v>
      </c>
    </row>
    <row r="976" spans="1:15" ht="94.5">
      <c r="A976" s="86" t="s">
        <v>831</v>
      </c>
      <c r="B976" s="87" t="s">
        <v>141</v>
      </c>
      <c r="C976" s="87" t="s">
        <v>820</v>
      </c>
      <c r="D976" s="87" t="s">
        <v>165</v>
      </c>
      <c r="E976" s="87" t="s">
        <v>832</v>
      </c>
      <c r="F976" s="87" t="s">
        <v>0</v>
      </c>
      <c r="G976" s="87"/>
      <c r="H976" s="87" t="s">
        <v>0</v>
      </c>
      <c r="I976" s="88" t="s">
        <v>0</v>
      </c>
      <c r="J976" s="89">
        <f t="shared" ref="J976:J978" si="193">J977</f>
        <v>1103110.2</v>
      </c>
      <c r="K976" s="28"/>
      <c r="L976" s="16"/>
      <c r="M976" s="156">
        <f t="shared" ref="M976:N978" si="194">M977</f>
        <v>1103110.2</v>
      </c>
      <c r="N976" s="156">
        <f t="shared" si="194"/>
        <v>559055.1</v>
      </c>
      <c r="O976" s="209">
        <f t="shared" si="191"/>
        <v>50.679895807327327</v>
      </c>
    </row>
    <row r="977" spans="1:15">
      <c r="A977" s="85" t="s">
        <v>777</v>
      </c>
      <c r="B977" s="12" t="s">
        <v>141</v>
      </c>
      <c r="C977" s="12" t="s">
        <v>820</v>
      </c>
      <c r="D977" s="12" t="s">
        <v>165</v>
      </c>
      <c r="E977" s="12" t="s">
        <v>832</v>
      </c>
      <c r="F977" s="12" t="s">
        <v>825</v>
      </c>
      <c r="G977" s="12"/>
      <c r="H977" s="12" t="s">
        <v>0</v>
      </c>
      <c r="I977" s="84" t="s">
        <v>0</v>
      </c>
      <c r="J977" s="44">
        <f t="shared" si="193"/>
        <v>1103110.2</v>
      </c>
      <c r="K977" s="28"/>
      <c r="L977" s="16"/>
      <c r="M977" s="23">
        <f t="shared" si="194"/>
        <v>1103110.2</v>
      </c>
      <c r="N977" s="23">
        <f t="shared" si="194"/>
        <v>559055.1</v>
      </c>
      <c r="O977" s="209">
        <f t="shared" si="191"/>
        <v>50.679895807327327</v>
      </c>
    </row>
    <row r="978" spans="1:15">
      <c r="A978" s="199" t="s">
        <v>778</v>
      </c>
      <c r="B978" s="200" t="s">
        <v>141</v>
      </c>
      <c r="C978" s="200" t="s">
        <v>820</v>
      </c>
      <c r="D978" s="200" t="s">
        <v>165</v>
      </c>
      <c r="E978" s="200" t="s">
        <v>832</v>
      </c>
      <c r="F978" s="200" t="s">
        <v>833</v>
      </c>
      <c r="G978" s="200"/>
      <c r="H978" s="200" t="s">
        <v>0</v>
      </c>
      <c r="I978" s="201" t="s">
        <v>0</v>
      </c>
      <c r="J978" s="202">
        <f t="shared" si="193"/>
        <v>1103110.2</v>
      </c>
      <c r="K978" s="28"/>
      <c r="L978" s="16"/>
      <c r="M978" s="23">
        <f t="shared" si="194"/>
        <v>1103110.2</v>
      </c>
      <c r="N978" s="23">
        <f t="shared" si="194"/>
        <v>559055.1</v>
      </c>
      <c r="O978" s="209">
        <f t="shared" si="191"/>
        <v>50.679895807327327</v>
      </c>
    </row>
    <row r="979" spans="1:15">
      <c r="A979" s="28" t="s">
        <v>779</v>
      </c>
      <c r="B979" s="27" t="s">
        <v>141</v>
      </c>
      <c r="C979" s="27" t="s">
        <v>820</v>
      </c>
      <c r="D979" s="27" t="s">
        <v>165</v>
      </c>
      <c r="E979" s="27" t="s">
        <v>832</v>
      </c>
      <c r="F979" s="27" t="s">
        <v>833</v>
      </c>
      <c r="G979" s="27"/>
      <c r="H979" s="27" t="s">
        <v>830</v>
      </c>
      <c r="I979" s="203" t="s">
        <v>0</v>
      </c>
      <c r="J979" s="90">
        <f>SUM(J980:J982)</f>
        <v>1103110.2</v>
      </c>
      <c r="K979" s="28"/>
      <c r="L979" s="16"/>
      <c r="M979" s="16">
        <f>SUM(M980:M982)</f>
        <v>1103110.2</v>
      </c>
      <c r="N979" s="16">
        <f>SUM(N980:N982)</f>
        <v>559055.1</v>
      </c>
      <c r="O979" s="208">
        <f t="shared" si="191"/>
        <v>50.679895807327327</v>
      </c>
    </row>
    <row r="980" spans="1:15" hidden="1">
      <c r="A980" s="48" t="s">
        <v>834</v>
      </c>
      <c r="B980" s="147"/>
      <c r="C980" s="147"/>
      <c r="D980" s="147"/>
      <c r="E980" s="147"/>
      <c r="F980" s="147"/>
      <c r="G980" s="147"/>
      <c r="H980" s="147"/>
      <c r="I980" s="204"/>
      <c r="J980" s="99">
        <v>791095</v>
      </c>
      <c r="K980" s="28"/>
      <c r="L980" s="16"/>
      <c r="M980" s="52">
        <f t="shared" si="192"/>
        <v>791095</v>
      </c>
      <c r="N980" s="52">
        <v>395547.5</v>
      </c>
      <c r="O980" s="208">
        <f t="shared" si="191"/>
        <v>50</v>
      </c>
    </row>
    <row r="981" spans="1:15" hidden="1">
      <c r="A981" s="205" t="s">
        <v>835</v>
      </c>
      <c r="B981" s="173"/>
      <c r="C981" s="173"/>
      <c r="D981" s="173"/>
      <c r="E981" s="173"/>
      <c r="F981" s="173"/>
      <c r="G981" s="173"/>
      <c r="H981" s="173"/>
      <c r="I981" s="173"/>
      <c r="J981" s="106">
        <v>297015.2</v>
      </c>
      <c r="K981" s="28"/>
      <c r="L981" s="16"/>
      <c r="M981" s="52">
        <f t="shared" si="192"/>
        <v>297015.2</v>
      </c>
      <c r="N981" s="52">
        <v>148507.6</v>
      </c>
      <c r="O981" s="208">
        <f t="shared" si="191"/>
        <v>50</v>
      </c>
    </row>
    <row r="982" spans="1:15" hidden="1">
      <c r="A982" s="205" t="s">
        <v>836</v>
      </c>
      <c r="B982" s="173"/>
      <c r="C982" s="173"/>
      <c r="D982" s="173"/>
      <c r="E982" s="173"/>
      <c r="F982" s="173"/>
      <c r="G982" s="173"/>
      <c r="H982" s="173"/>
      <c r="I982" s="173"/>
      <c r="J982" s="106">
        <v>15000</v>
      </c>
      <c r="K982" s="28"/>
      <c r="L982" s="16"/>
      <c r="M982" s="52">
        <f t="shared" si="192"/>
        <v>15000</v>
      </c>
      <c r="N982" s="52">
        <v>15000</v>
      </c>
      <c r="O982" s="208">
        <f t="shared" si="191"/>
        <v>100</v>
      </c>
    </row>
    <row r="983" spans="1:15">
      <c r="A983" s="205"/>
    </row>
    <row r="985" spans="1:15">
      <c r="B985" s="67"/>
      <c r="C985" s="67"/>
      <c r="D985" s="67"/>
      <c r="E985" s="67"/>
      <c r="F985" s="67"/>
      <c r="G985" s="67"/>
      <c r="H985" s="206"/>
      <c r="I985" s="206"/>
      <c r="J985" s="67"/>
    </row>
    <row r="986" spans="1:15">
      <c r="A986" s="67"/>
    </row>
  </sheetData>
  <mergeCells count="5">
    <mergeCell ref="A2:J2"/>
    <mergeCell ref="F4:J4"/>
    <mergeCell ref="A5:O5"/>
    <mergeCell ref="M2:O2"/>
    <mergeCell ref="H3:O3"/>
  </mergeCells>
  <pageMargins left="0.31496062992125984" right="0.31496062992125984" top="0.35433070866141736" bottom="0.35433070866141736" header="0.31496062992125984" footer="0.31496062992125984"/>
  <pageSetup paperSize="9" scale="6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5" sqref="C5"/>
    </sheetView>
  </sheetViews>
  <sheetFormatPr defaultRowHeight="14.5"/>
  <cols>
    <col min="1" max="1" width="6.90625" customWidth="1"/>
    <col min="2" max="2" width="43.54296875" customWidth="1"/>
    <col min="3" max="4" width="15.54296875" customWidth="1"/>
  </cols>
  <sheetData>
    <row r="1" spans="1:4">
      <c r="C1" s="211"/>
    </row>
    <row r="2" spans="1:4">
      <c r="C2" s="239" t="s">
        <v>839</v>
      </c>
      <c r="D2" s="239"/>
    </row>
    <row r="3" spans="1:4">
      <c r="A3" s="211"/>
      <c r="B3" s="212"/>
      <c r="C3" s="239" t="s">
        <v>864</v>
      </c>
      <c r="D3" s="239"/>
    </row>
    <row r="4" spans="1:4">
      <c r="A4" s="211"/>
      <c r="B4" s="212"/>
      <c r="C4" s="213" t="s">
        <v>865</v>
      </c>
      <c r="D4" s="213"/>
    </row>
    <row r="6" spans="1:4" ht="15">
      <c r="A6" s="240" t="s">
        <v>840</v>
      </c>
      <c r="B6" s="240"/>
      <c r="C6" s="240"/>
      <c r="D6" s="240"/>
    </row>
    <row r="7" spans="1:4" ht="15" thickBot="1">
      <c r="C7" s="214" t="s">
        <v>841</v>
      </c>
    </row>
    <row r="8" spans="1:4" ht="26.5" thickBot="1">
      <c r="A8" s="215" t="s">
        <v>842</v>
      </c>
      <c r="B8" s="216" t="s">
        <v>4</v>
      </c>
      <c r="C8" s="217" t="s">
        <v>843</v>
      </c>
      <c r="D8" s="218" t="s">
        <v>861</v>
      </c>
    </row>
    <row r="9" spans="1:4" ht="20.25" customHeight="1" thickBot="1">
      <c r="A9" s="219"/>
      <c r="B9" s="220" t="s">
        <v>844</v>
      </c>
      <c r="C9" s="221">
        <f>C10+C16</f>
        <v>15224459.16</v>
      </c>
      <c r="D9" s="221">
        <f>D10+D16</f>
        <v>82476519.989999995</v>
      </c>
    </row>
    <row r="10" spans="1:4" ht="31.5" customHeight="1" thickBot="1">
      <c r="A10" s="219" t="s">
        <v>845</v>
      </c>
      <c r="B10" s="220" t="s">
        <v>846</v>
      </c>
      <c r="C10" s="222">
        <f>C12</f>
        <v>-4149500</v>
      </c>
      <c r="D10" s="222">
        <f>D12</f>
        <v>-4149500</v>
      </c>
    </row>
    <row r="11" spans="1:4" ht="22.5" customHeight="1" thickBot="1">
      <c r="A11" s="219">
        <v>1.1000000000000001</v>
      </c>
      <c r="B11" s="220" t="s">
        <v>847</v>
      </c>
      <c r="C11" s="222"/>
      <c r="D11" s="223"/>
    </row>
    <row r="12" spans="1:4" ht="30" customHeight="1" thickBot="1">
      <c r="A12" s="219">
        <v>1.2</v>
      </c>
      <c r="B12" s="220" t="s">
        <v>848</v>
      </c>
      <c r="C12" s="222">
        <v>-4149500</v>
      </c>
      <c r="D12" s="224">
        <v>-4149500</v>
      </c>
    </row>
    <row r="13" spans="1:4" ht="20.25" customHeight="1" thickBot="1">
      <c r="A13" s="219">
        <v>2</v>
      </c>
      <c r="B13" s="225" t="s">
        <v>849</v>
      </c>
      <c r="C13" s="226"/>
      <c r="D13" s="227"/>
    </row>
    <row r="14" spans="1:4" ht="21" customHeight="1" thickBot="1">
      <c r="A14" s="219">
        <v>2.1</v>
      </c>
      <c r="B14" s="225" t="s">
        <v>847</v>
      </c>
      <c r="C14" s="226"/>
      <c r="D14" s="224"/>
    </row>
    <row r="15" spans="1:4" ht="18.75" customHeight="1" thickBot="1">
      <c r="A15" s="219">
        <v>2.2000000000000002</v>
      </c>
      <c r="B15" s="225" t="s">
        <v>848</v>
      </c>
      <c r="C15" s="226"/>
      <c r="D15" s="224"/>
    </row>
    <row r="16" spans="1:4" ht="16.5" customHeight="1" thickBot="1">
      <c r="A16" s="219">
        <v>3</v>
      </c>
      <c r="B16" s="225" t="s">
        <v>850</v>
      </c>
      <c r="C16" s="226">
        <v>19373959.16</v>
      </c>
      <c r="D16" s="224">
        <v>86626019.989999995</v>
      </c>
    </row>
    <row r="17" spans="1:4" ht="30" customHeight="1" thickBot="1">
      <c r="A17" s="219">
        <v>4</v>
      </c>
      <c r="B17" s="225" t="s">
        <v>851</v>
      </c>
      <c r="C17" s="228"/>
      <c r="D17" s="223"/>
    </row>
    <row r="18" spans="1:4" ht="17.25" customHeight="1" thickBot="1">
      <c r="A18" s="219"/>
      <c r="B18" s="225" t="s">
        <v>852</v>
      </c>
      <c r="C18" s="229"/>
      <c r="D18" s="223"/>
    </row>
    <row r="19" spans="1:4" ht="45" customHeight="1" thickBot="1">
      <c r="A19" s="219">
        <v>4.0999999999999996</v>
      </c>
      <c r="B19" s="225" t="s">
        <v>853</v>
      </c>
      <c r="C19" s="229"/>
      <c r="D19" s="223"/>
    </row>
    <row r="20" spans="1:4" ht="50.25" customHeight="1" thickBot="1">
      <c r="A20" s="219">
        <v>4.2</v>
      </c>
      <c r="B20" s="225" t="s">
        <v>854</v>
      </c>
      <c r="C20" s="229"/>
      <c r="D20" s="223"/>
    </row>
    <row r="21" spans="1:4" ht="33.75" customHeight="1" thickBot="1">
      <c r="A21" s="219">
        <v>4.3</v>
      </c>
      <c r="B21" s="225" t="s">
        <v>855</v>
      </c>
      <c r="C21" s="229"/>
      <c r="D21" s="223"/>
    </row>
    <row r="22" spans="1:4" ht="42.75" customHeight="1" thickBot="1">
      <c r="A22" s="219">
        <v>4.4000000000000004</v>
      </c>
      <c r="B22" s="230" t="s">
        <v>856</v>
      </c>
      <c r="C22" s="231"/>
      <c r="D22" s="223"/>
    </row>
    <row r="23" spans="1:4" ht="27" customHeight="1" thickBot="1">
      <c r="A23" s="219" t="s">
        <v>857</v>
      </c>
      <c r="B23" s="230" t="s">
        <v>858</v>
      </c>
      <c r="C23" s="228"/>
      <c r="D23" s="223"/>
    </row>
    <row r="24" spans="1:4" ht="30.75" customHeight="1" thickBot="1">
      <c r="A24" s="232" t="s">
        <v>859</v>
      </c>
      <c r="B24" s="230" t="s">
        <v>860</v>
      </c>
      <c r="C24" s="228"/>
      <c r="D24" s="223"/>
    </row>
  </sheetData>
  <mergeCells count="3">
    <mergeCell ref="C2:D2"/>
    <mergeCell ref="C3:D3"/>
    <mergeCell ref="A6:D6"/>
  </mergeCells>
  <pageMargins left="0.31496062992125984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прил1</vt:lpstr>
      <vt:lpstr>прил2</vt:lpstr>
      <vt:lpstr>прил3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2019-07-10T02:56:23Z</dcterms:modified>
</cp:coreProperties>
</file>